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printerSettings/printerSettings1.bin" ContentType="application/vnd.openxmlformats-officedocument.spreadsheetml.printerSettings"/>
  <Override PartName="/xl/drawings/drawing3.xml" ContentType="application/vnd.openxmlformats-officedocument.drawing+xml"/>
  <Override PartName="/xl/comments2.xml" ContentType="application/vnd.openxmlformats-officedocument.spreadsheetml.comments+xml"/>
  <Override PartName="/xl/printerSettings/printerSettings2.bin" ContentType="application/vnd.openxmlformats-officedocument.spreadsheetml.printerSettings"/>
  <Override PartName="/xl/drawings/drawing4.xml" ContentType="application/vnd.openxmlformats-officedocument.drawing+xml"/>
  <Override PartName="/xl/comments3.xml" ContentType="application/vnd.openxmlformats-officedocument.spreadsheetml.comments+xml"/>
  <Override PartName="/xl/printerSettings/printerSettings3.bin" ContentType="application/vnd.openxmlformats-officedocument.spreadsheetml.printerSettings"/>
  <Override PartName="/xl/drawings/drawing5.xml" ContentType="application/vnd.openxmlformats-officedocument.drawing+xml"/>
  <Override PartName="/xl/comments4.xml" ContentType="application/vnd.openxmlformats-officedocument.spreadsheetml.comments+xml"/>
  <Override PartName="/xl/printerSettings/printerSettings4.bin" ContentType="application/vnd.openxmlformats-officedocument.spreadsheetml.printerSettings"/>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w21280\Desktop\"/>
    </mc:Choice>
  </mc:AlternateContent>
  <xr:revisionPtr revIDLastSave="0" documentId="8_{0E3FD9CD-18BF-43F0-A081-4B61726D65C0}" xr6:coauthVersionLast="47" xr6:coauthVersionMax="47" xr10:uidLastSave="{00000000-0000-0000-0000-000000000000}"/>
  <bookViews>
    <workbookView xWindow="-108" yWindow="-108" windowWidth="23256" windowHeight="12456" tabRatio="738" xr2:uid="{99552058-26EE-7245-A243-818451840FCA}"/>
  </bookViews>
  <sheets>
    <sheet name="Forside" sheetId="13" r:id="rId1"/>
    <sheet name="Nypris" sheetId="6" r:id="rId2"/>
    <sheet name="Ekstraudstyr - Nypris" sheetId="11" r:id="rId3"/>
    <sheet name="Handelspris" sheetId="8" r:id="rId4"/>
    <sheet name="Afvigende ekstraudstyr" sheetId="12" r:id="rId5"/>
    <sheet name="Dokumentation" sheetId="9" r:id="rId6"/>
    <sheet name="Bemærkninger" sheetId="2" r:id="rId7"/>
    <sheet name="De 9 checkpoints"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12" l="1"/>
  <c r="L52" i="12"/>
  <c r="J52" i="12"/>
  <c r="H52" i="12"/>
  <c r="F52" i="12"/>
  <c r="N13" i="8"/>
  <c r="N14" i="8"/>
  <c r="N15" i="8"/>
  <c r="D17" i="12"/>
  <c r="L27" i="8"/>
  <c r="B63" i="8"/>
  <c r="B62" i="8"/>
  <c r="D40" i="11" l="1"/>
  <c r="B51" i="7"/>
  <c r="B50" i="7"/>
  <c r="B60" i="2"/>
  <c r="B59" i="2"/>
  <c r="B31" i="9"/>
  <c r="B30" i="9"/>
  <c r="B61" i="12"/>
  <c r="B60" i="12"/>
  <c r="B47" i="11"/>
  <c r="B46" i="11"/>
  <c r="B27" i="6"/>
  <c r="B26" i="6"/>
  <c r="J17" i="12"/>
  <c r="T14" i="8"/>
  <c r="T15" i="8"/>
  <c r="N16" i="8"/>
  <c r="N17" i="8"/>
  <c r="T13" i="8"/>
  <c r="L17" i="12"/>
  <c r="H17" i="12"/>
  <c r="F17" i="12"/>
  <c r="R14" i="8"/>
  <c r="R15" i="8"/>
  <c r="R16" i="8"/>
  <c r="R17" i="8"/>
  <c r="R13" i="8"/>
  <c r="T22" i="8" l="1"/>
  <c r="T17" i="8"/>
  <c r="T16" i="8"/>
  <c r="T19" i="8" l="1"/>
  <c r="N27" i="8" s="1"/>
  <c r="E52" i="12"/>
  <c r="G52" i="12"/>
  <c r="U21" i="12"/>
  <c r="U20" i="12"/>
  <c r="U19" i="12"/>
  <c r="T27" i="8" l="1"/>
  <c r="T35" i="8" s="1"/>
  <c r="D55" i="12"/>
  <c r="J55" i="12" s="1"/>
  <c r="D19" i="6"/>
  <c r="F19" i="6" s="1"/>
  <c r="F22" i="6" s="1"/>
  <c r="D35" i="8"/>
  <c r="J57" i="12" l="1"/>
  <c r="B42" i="8" s="1"/>
  <c r="T42" i="8" s="1"/>
  <c r="N48" i="8" s="1"/>
  <c r="T48" i="8" l="1"/>
  <c r="N54" i="8" s="1"/>
  <c r="T54" i="8" s="1"/>
  <c r="O27" i="8"/>
  <c r="O48" i="8"/>
  <c r="R58"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Thielst</author>
  </authors>
  <commentList>
    <comment ref="B12" authorId="0" shapeId="0" xr:uid="{BFB33258-5AA6-2944-9D44-ED8CCFEC76EA}">
      <text>
        <r>
          <rPr>
            <sz val="10"/>
            <color rgb="FF000000"/>
            <rFont val="Arial"/>
            <family val="2"/>
          </rPr>
          <t>Skriv køretøjets 17-cifrede stelnummer.</t>
        </r>
      </text>
    </comment>
    <comment ref="D12" authorId="0" shapeId="0" xr:uid="{9585707D-6F61-B447-8308-2FE75B6851AC}">
      <text>
        <r>
          <rPr>
            <sz val="10"/>
            <color rgb="FF000000"/>
            <rFont val="Arial"/>
            <family val="34"/>
          </rPr>
          <t xml:space="preserve">Skriv køretøjets mærke. </t>
        </r>
      </text>
    </comment>
    <comment ref="F12" authorId="0" shapeId="0" xr:uid="{BD61D204-7A7A-8448-99AA-2112369D9908}">
      <text>
        <r>
          <rPr>
            <sz val="10"/>
            <color rgb="FF000000"/>
            <rFont val="Arial"/>
            <family val="34"/>
          </rPr>
          <t xml:space="preserve">Skriv køretøjets modelnavn. </t>
        </r>
      </text>
    </comment>
    <comment ref="H12" authorId="0" shapeId="0" xr:uid="{C5495C01-E0A6-E84E-8AA0-F38E652FF9C2}">
      <text>
        <r>
          <rPr>
            <sz val="10"/>
            <color rgb="FF000000"/>
            <rFont val="Arial"/>
            <family val="34"/>
          </rPr>
          <t xml:space="preserve">Skriv køretøjets årgang. Køretøjet er fra en bestemt årgang, hvilket ikke nødvendigvis er køretøjets produktionsår. </t>
        </r>
      </text>
    </comment>
    <comment ref="B19" authorId="0" shapeId="0" xr:uid="{0D312E45-490B-E94C-B055-675FA7EB300D}">
      <text>
        <r>
          <rPr>
            <sz val="10"/>
            <color rgb="FF000000"/>
            <rFont val="Arial"/>
            <family val="34"/>
          </rPr>
          <t>Skriv køretøjets nypris uden ekstraudstyr.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Frederikke Bruun</author>
  </authors>
  <commentList>
    <comment ref="D13" authorId="0" shapeId="0" xr:uid="{B4CED9AA-D371-4972-B1E1-2B634DCA21BD}">
      <text>
        <r>
          <rPr>
            <sz val="9"/>
            <color indexed="81"/>
            <rFont val="Tahoma"/>
            <family val="2"/>
          </rPr>
          <t>Skriv ekstraudstyrets nypris her.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Peter Thielst</author>
    <author>Mads Ammitzbøll Nielsen</author>
    <author>Frederikke Bruun</author>
  </authors>
  <commentList>
    <comment ref="B13" authorId="0" shapeId="0" xr:uid="{E5AFC31C-F67B-4948-BCFE-2F013644FF6E}">
      <text>
        <r>
          <rPr>
            <sz val="10"/>
            <color rgb="FF000000"/>
            <rFont val="Arial"/>
            <family val="34"/>
          </rPr>
          <t>Skriv mærke, model og evt. variant for det annoncerede køretøj.</t>
        </r>
      </text>
    </comment>
    <comment ref="D13" authorId="0" shapeId="0" xr:uid="{21C22DB0-E469-49D9-87F5-BC25BD4F9DDB}">
      <text>
        <r>
          <rPr>
            <sz val="10"/>
            <color rgb="FF000000"/>
            <rFont val="Arial"/>
            <family val="34"/>
          </rPr>
          <t>Skriv køretøjets årgang.</t>
        </r>
      </text>
    </comment>
    <comment ref="F13" authorId="0" shapeId="0" xr:uid="{101EC041-6BD5-2B44-A373-ED9608CF1364}">
      <text>
        <r>
          <rPr>
            <sz val="10"/>
            <color rgb="FF000000"/>
            <rFont val="Arial"/>
            <family val="34"/>
          </rPr>
          <t>Skriv den pris, der er angivet på køretøjet i annoncen.</t>
        </r>
      </text>
    </comment>
    <comment ref="H13" authorId="0" shapeId="0" xr:uid="{FE292CFC-A9C8-8E43-807F-D41FD9CE2F47}">
      <text>
        <r>
          <rPr>
            <sz val="10"/>
            <color rgb="FF000000"/>
            <rFont val="Arial"/>
            <family val="34"/>
          </rPr>
          <t>Skriv kilometerstand på det annoncerede køretøj. Kilometerstand er de antal km, som køretøjet har kørt, siden det blev produceret.</t>
        </r>
      </text>
    </comment>
    <comment ref="J13" authorId="0" shapeId="0" xr:uid="{B3054F0E-4061-45E7-89A3-CA3149F2FEAD}">
      <text>
        <r>
          <rPr>
            <sz val="10"/>
            <color rgb="FF000000"/>
            <rFont val="Arial"/>
            <family val="34"/>
          </rPr>
          <t>Skriv kilometerregulering på køretøjet, hvis køretøjets årgang afviger fra sagens køretøj.</t>
        </r>
      </text>
    </comment>
    <comment ref="L13" authorId="0" shapeId="0" xr:uid="{4DCDF41C-5749-D64C-BCC6-7DA9E7C0439F}">
      <text>
        <r>
          <rPr>
            <sz val="10"/>
            <color rgb="FF000000"/>
            <rFont val="Arial"/>
            <family val="2"/>
          </rPr>
          <t>Indtast størrelsen på evt. registreringsudgifter (nummerpladegebyr). Hvis registreringsudgifter indgår i annonceprisen, skal størrelsen på registreringsudgifterne indtastes. Herefter vil registreringsudgifterne automatisk blive fratrukket annonceprisen. Det skyldes, at registreringsudgifter ikke må indgå i den afgiftspligtige værdi og dermed heller ikke i handelsprisen, så hvis annonceprisen indeholder registreringsudgifter, er det nødvendigt at fratrække disse.</t>
        </r>
      </text>
    </comment>
    <comment ref="N13" authorId="0" shapeId="0" xr:uid="{52263ED8-BCED-BD43-9433-35EFBA2404B1}">
      <text>
        <r>
          <rPr>
            <sz val="10"/>
            <color rgb="FF000000"/>
            <rFont val="Arial"/>
            <family val="34"/>
          </rPr>
          <t xml:space="preserve">Du kan fratrække 5% i annoncefradrag på forhandlerannoncer. Har du ikke anvendt forhandlerannoncer, skal du slette prisen i cellen. Beløbet beregnes automatisk med udgangspunkt i den indtastede annoncepris fratrukket evt. registreringsudgifter. 
</t>
        </r>
      </text>
    </comment>
    <comment ref="P13" authorId="0" shapeId="0" xr:uid="{D60CDDFF-F501-4FBD-BC6E-DCEFBB6CA19A}">
      <text>
        <r>
          <rPr>
            <sz val="10"/>
            <color rgb="FF000000"/>
            <rFont val="Arial"/>
            <family val="34"/>
          </rPr>
          <t>Skriv reguleringsprocenten på køretøjet, hvis du vurderer at køretøjspris skal reguleres fx i forhold til afvigende årgang.</t>
        </r>
      </text>
    </comment>
    <comment ref="R13" authorId="0" shapeId="0" xr:uid="{4CAA3806-8C21-40F3-B867-0B739C402F0D}">
      <text>
        <r>
          <rPr>
            <sz val="10"/>
            <color rgb="FF000000"/>
            <rFont val="Arial"/>
            <family val="34"/>
          </rPr>
          <t>Endelig kilometerstand.</t>
        </r>
      </text>
    </comment>
    <comment ref="T13" authorId="0" shapeId="0" xr:uid="{DF54AFED-B7F6-084C-9B5C-94D821A62587}">
      <text>
        <r>
          <rPr>
            <sz val="10"/>
            <color rgb="FF000000"/>
            <rFont val="Arial"/>
            <family val="34"/>
          </rPr>
          <t>Endelig køretøjspris efter fradrag.</t>
        </r>
      </text>
    </comment>
    <comment ref="B27" authorId="1" shapeId="0" xr:uid="{2248D625-011A-4EC8-A3EE-8131F7F9AF71}">
      <text>
        <r>
          <rPr>
            <sz val="10"/>
            <color indexed="81"/>
            <rFont val="Arial"/>
            <family val="2"/>
          </rPr>
          <t>Skriv køretøjets stand. Du skal vælge mellem under middel, middel og over middel. Bemærk, at hvis du skal gøre brug af fradraget eller tillægget, skal køretøjet være i samme stand på registreringstidspunktet, som da det blev synet til enten under eller over middel.</t>
        </r>
      </text>
    </comment>
    <comment ref="N27" authorId="2" shapeId="0" xr:uid="{82EA7C94-E728-4DAB-BB0C-B54E75E62F20}">
      <text>
        <r>
          <rPr>
            <sz val="9"/>
            <color indexed="81"/>
            <rFont val="Arial"/>
            <family val="2"/>
          </rPr>
          <t>Fradrag for stand og særlig anvendelse kan tilsammen maks. udgøre 20.000 kr.​</t>
        </r>
      </text>
    </comment>
    <comment ref="B35" authorId="0" shapeId="0" xr:uid="{1690D2C5-4083-B547-B097-69F818D17101}">
      <text>
        <r>
          <rPr>
            <sz val="10"/>
            <color rgb="FF000000"/>
            <rFont val="Arial"/>
            <family val="34"/>
          </rPr>
          <t xml:space="preserve">Skriv den nuværende kilometerstand på det køretøj, som du skal værdifastsætte. </t>
        </r>
      </text>
    </comment>
    <comment ref="F35" authorId="0" shapeId="0" xr:uid="{FB86B45B-FE3F-614D-95DC-62F7F3272DE3}">
      <text>
        <r>
          <rPr>
            <sz val="10"/>
            <color rgb="FF000000"/>
            <rFont val="Arial"/>
            <family val="34"/>
          </rPr>
          <t>I dette felt skal du skrive kilometerberegningen, så Motorstyrelsen kan se, hvordan du kommer frem til resultatet. Se formel og satser for kilometerregulering via link-knappen YDERLIGERE INFO. Afviger dit køretøjs kilometerstand mere end 10  % fra annoncekøretøjerne, skal du regulere for dette i handelsprisen.</t>
        </r>
      </text>
    </comment>
    <comment ref="N35" authorId="0" shapeId="0" xr:uid="{DC8EF1E5-9349-1144-9C11-664A7FBF6E0C}">
      <text>
        <r>
          <rPr>
            <sz val="10"/>
            <color rgb="FF000000"/>
            <rFont val="Arial"/>
            <family val="2"/>
          </rPr>
          <t>Indtast den beregnede regulering. Du skal sætte minus foran, hvis du har beregnet et fradrag.</t>
        </r>
      </text>
    </comment>
    <comment ref="B42" authorId="0" shapeId="0" xr:uid="{DA8D1C70-6A88-5340-9C0D-D66D328B4888}">
      <text>
        <r>
          <rPr>
            <sz val="10"/>
            <color rgb="FF000000"/>
            <rFont val="Arial"/>
            <family val="34"/>
          </rPr>
          <t xml:space="preserve">Summen af afvigende ekstraudstyr vises her. </t>
        </r>
      </text>
    </comment>
    <comment ref="B48" authorId="0" shapeId="0" xr:uid="{63495ECA-C501-924F-93A9-BB5922931BCA}">
      <text>
        <r>
          <rPr>
            <sz val="10"/>
            <color rgb="FF000000"/>
            <rFont val="Arial"/>
            <family val="34"/>
          </rPr>
          <t xml:space="preserve">Hvis køretøjet i langt overvejende grad har været anvendt til særlige formål med skiftende chauffører, kan du skrive det i dette felt. Husk, at du skal kunne dokumentere anvendelsen, hvis du ønsker at bruge fradraget. </t>
        </r>
      </text>
    </comment>
    <comment ref="L48" authorId="0" shapeId="0" xr:uid="{E0F2FE85-F4C7-DA4B-9C05-CC7DE3C99BEE}">
      <text>
        <r>
          <rPr>
            <sz val="10"/>
            <color rgb="FF000000"/>
            <rFont val="Arial"/>
            <family val="34"/>
          </rPr>
          <t>Skriv procentsatsen for særlig anvendelse her. Se satser via link-knappen YDERLIGERE INFO ovenfor. Bemærk, at du kun kan gøre brug af fradrag for særlig anvendelse, hvis du kan dokumentere, at køretøjet har været anvendt til formålet i langt overvejende grad.</t>
        </r>
      </text>
    </comment>
    <comment ref="N48" authorId="2" shapeId="0" xr:uid="{1B8946CE-164A-4BBE-BE91-10B460DF6751}">
      <text>
        <r>
          <rPr>
            <sz val="10"/>
            <color indexed="81"/>
            <rFont val="Arial"/>
            <family val="2"/>
          </rPr>
          <t>Fradrag for stand og særlig anvendelse kan tilsammen maks. udgøre 20.000 kr.​</t>
        </r>
      </text>
    </comment>
    <comment ref="B54" authorId="0" shapeId="0" xr:uid="{005637EA-6FB7-44E3-9B77-3677CDABCF6D}">
      <text>
        <r>
          <rPr>
            <sz val="10"/>
            <color rgb="FF000000"/>
            <rFont val="Arial"/>
            <family val="34"/>
          </rPr>
          <t xml:space="preserve">Her kan du angive, hvis der af andre grunde skal gives et fradrag for det konkrete køretøj, fx pga. højrestyring eller hvis køretøjet tidligere har været totalskadet. Husk, at du skal kunne dokumentere det, du regulerer for, hvis du ønsker at bruge fradraget. </t>
        </r>
      </text>
    </comment>
    <comment ref="L54" authorId="0" shapeId="0" xr:uid="{7475B4F4-A059-452F-957D-B711C581D528}">
      <text>
        <r>
          <rPr>
            <sz val="10"/>
            <color rgb="FF000000"/>
            <rFont val="Arial"/>
            <family val="34"/>
          </rPr>
          <t>Skriv procentsatsen for reguleringen her. Hvis der er tale om et fradrag, skal procentsatsen angives med et minustegn foran, fx "-10%"</t>
        </r>
      </text>
    </comment>
    <comment ref="R58" authorId="2" shapeId="0" xr:uid="{FCB76D02-573D-40AC-98AC-3836EF6EE7BA}">
      <text>
        <r>
          <rPr>
            <sz val="10"/>
            <color indexed="81"/>
            <rFont val="Arial"/>
            <family val="2"/>
          </rPr>
          <t>Handelsprisen indskrives i Motorregistret.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Peter Thielst</author>
    <author>Mads Ammitzbøll Nielsen</author>
    <author>Frederikke Bruun</author>
  </authors>
  <commentList>
    <comment ref="B19" authorId="0" shapeId="0" xr:uid="{78088E3C-9A88-0246-B865-6A69CEEBD8B3}">
      <text>
        <r>
          <rPr>
            <sz val="10"/>
            <color rgb="FF000000"/>
            <rFont val="Arial"/>
            <family val="34"/>
          </rPr>
          <t>Skriv dit køretøjs ekstraudstyr her. Du kan kopiere oversigten fra fanen EKSTRAUDSTYR – NYPRIS. Husk at indsætte ekstra linjer, inden du kopierer, hvis listen er længere end antallet af rækker.</t>
        </r>
      </text>
    </comment>
    <comment ref="D19" authorId="1" shapeId="0" xr:uid="{EC04CDEF-1824-49CE-A53D-F64B0CFB34CD}">
      <text>
        <r>
          <rPr>
            <sz val="10"/>
            <color indexed="81"/>
            <rFont val="Arial"/>
            <family val="2"/>
          </rPr>
          <t>Hvis annoncen ikke indeholder ekstraudstyret, som dit køretøj har, skal du skrive ekstraudstyrets nypris her.</t>
        </r>
      </text>
    </comment>
    <comment ref="F19" authorId="1" shapeId="0" xr:uid="{2327C774-2BC2-4C30-8CC5-8F741E76C08E}">
      <text>
        <r>
          <rPr>
            <sz val="10"/>
            <color indexed="81"/>
            <rFont val="Arial"/>
            <family val="2"/>
          </rPr>
          <t>Hvis annoncen ikke indeholder ekstraudstyret, som dit køretøj har, skal du skrive ekstraudstyrets nypris her.</t>
        </r>
      </text>
    </comment>
    <comment ref="H19" authorId="1" shapeId="0" xr:uid="{0D5D4625-FD3A-4099-8EBE-F3871079FB5B}">
      <text>
        <r>
          <rPr>
            <sz val="10"/>
            <color indexed="81"/>
            <rFont val="Arial"/>
            <family val="2"/>
          </rPr>
          <t>Hvis annoncen ikke indeholder ekstraudstyret, som dit køretøj har, skal du skrive ekstraudstyrets nypris her.</t>
        </r>
      </text>
    </comment>
    <comment ref="J19" authorId="1" shapeId="0" xr:uid="{9DFCA1B3-4279-4563-946B-49F423D26142}">
      <text>
        <r>
          <rPr>
            <sz val="10"/>
            <color indexed="81"/>
            <rFont val="Arial"/>
            <family val="2"/>
          </rPr>
          <t>Hvis annoncen ikke indeholder ekstraudstyret, som dit køretøj har, skal du skrive ekstraudstyrets nypris her.</t>
        </r>
      </text>
    </comment>
    <comment ref="L19" authorId="1" shapeId="0" xr:uid="{8271193D-485A-4EA0-8721-5523E4AFC17D}">
      <text>
        <r>
          <rPr>
            <sz val="10"/>
            <color indexed="81"/>
            <rFont val="Arial"/>
            <family val="2"/>
          </rPr>
          <t>Hvis annoncen ikke indeholder ekstraudstyret, som dit køretøj har, skal du skrive ekstraudstyrets nypris her.</t>
        </r>
      </text>
    </comment>
    <comment ref="B36" authorId="1" shapeId="0" xr:uid="{80253F13-5C99-4A83-ACAD-3B36B18C80FF}">
      <text>
        <r>
          <rPr>
            <sz val="10"/>
            <color indexed="81"/>
            <rFont val="Arial"/>
            <family val="2"/>
          </rPr>
          <t>Hvis annoncerne indeholder ekstraudstyr, som dit køretøj ikke har, skal du skrive ekstraudstyret her.</t>
        </r>
      </text>
    </comment>
    <comment ref="D36" authorId="1" shapeId="0" xr:uid="{0D1F15D2-954D-4FCE-BC6D-5297891371DE}">
      <text>
        <r>
          <rPr>
            <sz val="10"/>
            <color indexed="81"/>
            <rFont val="Arial"/>
            <family val="2"/>
          </rPr>
          <t>Hvis annoncen indeholder ekstraudstyr, som dit køretøj ikke har, skal du skrive ekstraudstyrets nypris her. Sæt et minus foran, så det fratrækkes.</t>
        </r>
      </text>
    </comment>
    <comment ref="F36" authorId="1" shapeId="0" xr:uid="{2166DDCC-911C-4C4D-ACF2-D41E6629AE78}">
      <text>
        <r>
          <rPr>
            <sz val="10"/>
            <color indexed="81"/>
            <rFont val="Arial"/>
            <family val="2"/>
          </rPr>
          <t>Hvis annoncen indeholder ekstraudstyr, som dit køretøj ikke har, skal du skrive ekstraudstyrets nypris her. Sæt et minus foran, så det fratrækkes.</t>
        </r>
      </text>
    </comment>
    <comment ref="H36" authorId="1" shapeId="0" xr:uid="{A7E7FE8A-79AB-49BB-9FE9-784FB335E8D5}">
      <text>
        <r>
          <rPr>
            <sz val="10"/>
            <color indexed="81"/>
            <rFont val="Arial"/>
            <family val="2"/>
          </rPr>
          <t>Hvis annoncen indeholder ekstraudstyr, som dit køretøj ikke har, skal du skrive ekstraudstyrets nypris her. Sæt et minus foran, så det fratrækkes.</t>
        </r>
      </text>
    </comment>
    <comment ref="J36" authorId="1" shapeId="0" xr:uid="{223E703D-DBE1-4820-90C4-DDE67EE233E0}">
      <text>
        <r>
          <rPr>
            <sz val="10"/>
            <color indexed="81"/>
            <rFont val="Arial"/>
            <family val="2"/>
          </rPr>
          <t>Hvis annoncen indeholder ekstraudstyr, som dit køretøj ikke har, skal du skrive ekstraudstyrets nypris her. Sæt et minus foran, så det fratrækkes.</t>
        </r>
      </text>
    </comment>
    <comment ref="L36" authorId="1" shapeId="0" xr:uid="{9FF78823-5DD2-465D-8A8B-6FE8325E5FAE}">
      <text>
        <r>
          <rPr>
            <sz val="10"/>
            <color indexed="81"/>
            <rFont val="Arial"/>
            <family val="2"/>
          </rPr>
          <t>Hvis annoncen indeholder ekstraudstyr, som dit køretøj ikke har, skal du skrive ekstraudstyrets nypris her. Sæt et minus foran, så det fratrækkes.</t>
        </r>
      </text>
    </comment>
    <comment ref="H55" authorId="2" shapeId="0" xr:uid="{8D665B56-CCFA-407E-97AC-4EB0C77D7EA5}">
      <text>
        <r>
          <rPr>
            <sz val="10"/>
            <color indexed="81"/>
            <rFont val="Arial"/>
            <family val="2"/>
          </rPr>
          <t xml:space="preserve">Skriv hvilken procent værdien skal nedsættes til. Udgangspunktet er, at fradrag og tillæg for udstyr mv. nedskrives med køretøjets værditab i procent. Se satser for procentmæssig nedskrivning på ekstraudstyr via link-knappen YDERLIGERE INFO ovenfor. </t>
        </r>
      </text>
    </comment>
    <comment ref="L55" authorId="0" shapeId="0" xr:uid="{2F9911C8-6BA6-4FDB-B62C-926EE808748B}">
      <text>
        <r>
          <rPr>
            <sz val="10"/>
            <color rgb="FF000000"/>
            <rFont val="Arial"/>
            <family val="34"/>
          </rPr>
          <t xml:space="preserve">Skriv antallet af anvendte annoncer her. </t>
        </r>
      </text>
    </comment>
  </commentList>
</comments>
</file>

<file path=xl/sharedStrings.xml><?xml version="1.0" encoding="utf-8"?>
<sst xmlns="http://schemas.openxmlformats.org/spreadsheetml/2006/main" count="188" uniqueCount="114">
  <si>
    <t>BEREGNINGSSKEMA</t>
  </si>
  <si>
    <t xml:space="preserve">Her kan du let beregne nypris og handelspris for brugte køretøjer samt gemme dokumentationen for din beregning.  
På de forskellige faner, som du kan skifte mellem nederst i dokumentet, kan du taste i alle hvide felter. Det er derfor vigtigt, at du ved hvert hvidt felt tager stilling til, om det er relevant at taste i feltet, så beregningen bliver korrekt. 
Motorstyrelsen har lavet dette hjælpeværktøj til dig, der er selvanmelder, så du bliver helt PristjekParat.   </t>
  </si>
  <si>
    <t>TAK, FORDI DU ER SELVANMELDER</t>
  </si>
  <si>
    <t xml:space="preserve">Beregningsskemaet er lavet af Motorstyrelsen til selvanmeldere. </t>
  </si>
  <si>
    <t>Beregningsskemaet er et hjælpeværktøj og er dermed ikke en garanti for korrekt værdifastsættelse.</t>
  </si>
  <si>
    <t>Motorstyrelsen henviser til, at du altid bruger nyeste version, som du finder på vores hjemmeside:</t>
  </si>
  <si>
    <t>Version: 1.0</t>
  </si>
  <si>
    <t>Beregningsdato</t>
  </si>
  <si>
    <t>Identifikation og nypris</t>
  </si>
  <si>
    <t>Hvor finder du nyprisen?</t>
  </si>
  <si>
    <r>
      <t xml:space="preserve">Som udgangspunkt skal nyprisen fastsættes til den generelle standardpris for den pågældende model/variant. Hvis denne ikke kan findes, kan der tages udgangspunkt i forhandlernes officielle listepriser, nypriser fra Bilinfo, journalistisk materiale m.m. Gamle niveaulister (maj 2020 og bagud) kan også anvendes. Dokumentér altid nyprisen, fx med screenshots i fanebladet </t>
    </r>
    <r>
      <rPr>
        <b/>
        <sz val="10.5"/>
        <color theme="0"/>
        <rFont val="Arial"/>
        <family val="2"/>
      </rPr>
      <t>Dokumentation</t>
    </r>
    <r>
      <rPr>
        <sz val="10.5"/>
        <color theme="0"/>
        <rFont val="Arial"/>
        <family val="2"/>
      </rPr>
      <t xml:space="preserve">. </t>
    </r>
  </si>
  <si>
    <t>IDENTIFIKATION</t>
  </si>
  <si>
    <t>Stelnummer</t>
  </si>
  <si>
    <t>Mærke</t>
  </si>
  <si>
    <t>Model</t>
  </si>
  <si>
    <t>Årgang</t>
  </si>
  <si>
    <t>NYPRIS</t>
  </si>
  <si>
    <t>Nypris</t>
  </si>
  <si>
    <t>Ekstraudstyr</t>
  </si>
  <si>
    <t>Samlet nyprisværdi</t>
  </si>
  <si>
    <t>Nypris i alt</t>
  </si>
  <si>
    <t>Ekstraudstyr nypris</t>
  </si>
  <si>
    <t xml:space="preserve">Skriv alt ekstraudstyr, som er udover standardudstyr. Hvis køretøjet har en udstyrspakke, skal denne pakke skrives på med én samlet værdi, og du skal ikke udspecificere udstyret enkeltvist. </t>
  </si>
  <si>
    <t>Skriv ekstraudstyr</t>
  </si>
  <si>
    <t>Ekstraudstyr i alt</t>
  </si>
  <si>
    <t>Har du behov for at tilføje mere ekstraudstyr?</t>
  </si>
  <si>
    <r>
      <t xml:space="preserve">Hvis du vil tilføje flere rækker, skal du markere hele række 37 ved at trykke på 37 yderst til venstre. Derefter højreklikker du med musen og vælger </t>
    </r>
    <r>
      <rPr>
        <b/>
        <sz val="10.5"/>
        <color theme="1"/>
        <rFont val="Arial"/>
        <family val="2"/>
      </rPr>
      <t>Indsæt</t>
    </r>
    <r>
      <rPr>
        <sz val="10.5"/>
        <color theme="1"/>
        <rFont val="Arial"/>
        <family val="2"/>
      </rPr>
      <t>.</t>
    </r>
  </si>
  <si>
    <t>Handelspris</t>
  </si>
  <si>
    <t xml:space="preserve">Du skal dokumentere valg af annoncer med screenshots af minimum 3 annoncer, hvoraf udsøgningsdato på annoncerne skal fremgå. </t>
  </si>
  <si>
    <t>HANDELSPRISNIVEAU</t>
  </si>
  <si>
    <t>Bil til salg</t>
  </si>
  <si>
    <t>Annoncepris</t>
  </si>
  <si>
    <t>Kilometerstand</t>
  </si>
  <si>
    <t>Regulering i km</t>
  </si>
  <si>
    <t>Registreringsudgifter</t>
  </si>
  <si>
    <t>Annoncefradrag</t>
  </si>
  <si>
    <t>Regulering i % (kr.)</t>
  </si>
  <si>
    <t>Beregnet km</t>
  </si>
  <si>
    <t>Beregnet pris</t>
  </si>
  <si>
    <t>Annonce 1</t>
  </si>
  <si>
    <t>Annonce 2</t>
  </si>
  <si>
    <t>Annonce 3</t>
  </si>
  <si>
    <t>Annonce 4</t>
  </si>
  <si>
    <t>Annonce 5</t>
  </si>
  <si>
    <t>Handelsprisniveau</t>
  </si>
  <si>
    <t>Afrunding til nærmeste hele 1.000</t>
  </si>
  <si>
    <t>Kilometergennemsnit</t>
  </si>
  <si>
    <t>Fradrag og tillæg</t>
  </si>
  <si>
    <t>VEDLIGEHOLDELSESSTAND</t>
  </si>
  <si>
    <t>Køretøjets stand</t>
  </si>
  <si>
    <t>Fradrag %</t>
  </si>
  <si>
    <t>Regulering i kr.</t>
  </si>
  <si>
    <t>Pris efter regulering</t>
  </si>
  <si>
    <t>Afrunding til nærmeste hele 100</t>
  </si>
  <si>
    <t>KILOMETERREGULERING</t>
  </si>
  <si>
    <t>Afviger køretøjets kilometerstand mere end 10 % fra den gennemsnitlige kilometerstand for annoncekøretøjerne, skal du regulere for den i handelsprisen, medmindre køretøjet er mere end 10 år gammelt. Læs mere i linket ovenfor.</t>
  </si>
  <si>
    <t>Kørte km</t>
  </si>
  <si>
    <t>Difference km</t>
  </si>
  <si>
    <t>Mellemregning</t>
  </si>
  <si>
    <t>REGULERING AF AFVIGENDE EKSTRAUDSTYR</t>
  </si>
  <si>
    <r>
      <t xml:space="preserve">Tallet for afvigende ekstraudstyr udregnes ud fra de oplysninger, som du indsætter på fanen </t>
    </r>
    <r>
      <rPr>
        <b/>
        <sz val="10.5"/>
        <color rgb="FFFFFFFF"/>
        <rFont val="Arial"/>
        <family val="2"/>
      </rPr>
      <t>Afvigende ekstraudstyr</t>
    </r>
    <r>
      <rPr>
        <sz val="10.5"/>
        <color rgb="FFFFFFFF"/>
        <rFont val="Arial"/>
        <family val="2"/>
      </rPr>
      <t xml:space="preserve">, hvor beregningen foretages. </t>
    </r>
  </si>
  <si>
    <t>Afvigende ekstraudstyr i alt</t>
  </si>
  <si>
    <t>SÆRLIG ANVENDELSE MED SKIFTENDE CHAUFFØRER</t>
  </si>
  <si>
    <t>Anvendelse</t>
  </si>
  <si>
    <t>Indsæt %</t>
  </si>
  <si>
    <t>ØVRIG REGULERING</t>
  </si>
  <si>
    <t>Konkret skønnet fradrag</t>
  </si>
  <si>
    <t>Handelspris i alt efter reguleringer</t>
  </si>
  <si>
    <t>Afvigende ekstraudstyr</t>
  </si>
  <si>
    <t>AFVIGENDE EKSTRAUDSTYR</t>
  </si>
  <si>
    <t>Ekstraudstyr i sagens køretøj, som afviger i annoncer</t>
  </si>
  <si>
    <t>Sagens køretøjs ekstraudstyr</t>
  </si>
  <si>
    <t>Hvis du vil tilføje flere rækker, skal du markere hele række 28 ved at trykke på 28 yderst til venstre.</t>
  </si>
  <si>
    <r>
      <t xml:space="preserve"> Derefter højreklikker du med musen og vælger </t>
    </r>
    <r>
      <rPr>
        <b/>
        <sz val="10.5"/>
        <rFont val="Arial"/>
        <family val="2"/>
      </rPr>
      <t>Indsæt</t>
    </r>
    <r>
      <rPr>
        <sz val="10.5"/>
        <rFont val="Arial"/>
        <family val="2"/>
      </rPr>
      <t>.</t>
    </r>
  </si>
  <si>
    <t>Ekstraudstyr i annoncer, som afviger fra sagens køretøj</t>
  </si>
  <si>
    <t>Ekstraudstyrstype</t>
  </si>
  <si>
    <t>Hvis du vil tilføje flere rækker, skal du markere hele række 45 ved at trykke på 45 yderst til venstre.</t>
  </si>
  <si>
    <r>
      <t xml:space="preserve">Derefter højreklikker du med musen og vælger </t>
    </r>
    <r>
      <rPr>
        <b/>
        <sz val="10.5"/>
        <rFont val="Arial"/>
        <family val="2"/>
      </rPr>
      <t>Indsæt</t>
    </r>
    <r>
      <rPr>
        <sz val="10.5"/>
        <rFont val="Arial"/>
        <family val="2"/>
      </rPr>
      <t>.</t>
    </r>
  </si>
  <si>
    <t>Afvigelse pr. annonce</t>
  </si>
  <si>
    <t>Samlet beløb inden nedskrivning</t>
  </si>
  <si>
    <t>Nedskrives til</t>
  </si>
  <si>
    <t>Nedskrevet pris</t>
  </si>
  <si>
    <t>Antal af annoncer</t>
  </si>
  <si>
    <t>Sum i alt</t>
  </si>
  <si>
    <t>Dokumentation</t>
  </si>
  <si>
    <t>På dette faneblad kan du indsætte screenshots. Du skal fx dokumentere valg af annoncer ved at sende screenshots af minimum 3 annoncer, hvoraf udsøgningsdato på annoncerne skal fremgå. </t>
  </si>
  <si>
    <t>DOKUMENTAION</t>
  </si>
  <si>
    <t>Bemærkninger</t>
  </si>
  <si>
    <t>Skriv dine bemærkninger og begrundelse for din beregning af køretøjet i dette felt.</t>
  </si>
  <si>
    <t>BEMÆRKNINGER</t>
  </si>
  <si>
    <t>Skriv her ..</t>
  </si>
  <si>
    <t>De 9 checkpoints</t>
  </si>
  <si>
    <t xml:space="preserve"> - før du fastsætter registreringsafgiften i Motorregistret</t>
  </si>
  <si>
    <t>Husk ekstraudstyr - dokumenter både type og pris</t>
  </si>
  <si>
    <t>Dokumentér med min. 3 annoncer - vær opmærksom på facelift</t>
  </si>
  <si>
    <t>Udsøgningsdato</t>
  </si>
  <si>
    <t>Husk udsøgningsdato på annoncer</t>
  </si>
  <si>
    <t>Fratræk registreringsudgifter</t>
  </si>
  <si>
    <t>Fratræk 5 % i annoncefradrag</t>
  </si>
  <si>
    <t>Reguler for afvigende ekstraudstyr på annoncer</t>
  </si>
  <si>
    <t>Reguler for afvigende kilometrer</t>
  </si>
  <si>
    <t>Særlig anvendelse</t>
  </si>
  <si>
    <t>Fradrag særlig anvendelse skal dokumenteres</t>
  </si>
  <si>
    <t>Standsfradrag</t>
  </si>
  <si>
    <t>Tag stilling til standsfradrag</t>
  </si>
  <si>
    <t>Middel</t>
  </si>
  <si>
    <t>Skriv..</t>
  </si>
  <si>
    <t xml:space="preserve">Skriv.. </t>
  </si>
  <si>
    <t>motorst.dk/pristjekparat</t>
  </si>
  <si>
    <t>Denne version af beregningsskemaet er offentliggjort af Motorstyrelsen: Marts 2025</t>
  </si>
  <si>
    <t>Afvigende ekstraudstyr skal enten tillægges eller fratrækkes:</t>
  </si>
  <si>
    <t xml:space="preserve">- Hvis køretøjet du skal værdifastsætte har ekstraudstyr, som ikke indgår i en eller flere af annoncerne, så skal det lægges til prisen, og du skal skrive + foran.
</t>
  </si>
  <si>
    <t>- Hvis en eller flere af annoncerne har ekstraudstyr, som køretøjet du skal værdifastsætte ikke har, så skal det fratrækkes prisen, og du skal skrive - (minus) foran.</t>
  </si>
  <si>
    <t>EKSTRAUDSTYR – NYPRIS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</si>
</sst>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_(* #,##0.00_);_(* \(#,##0.00\);_(* &quot;-&quot;??_);_(@_)"/>
    <numFmt numFmtId="166" formatCode="_-* #,##0.00\ [$kr.-406]_-;\-* #,##0.00\ [$kr.-406]_-;_-* &quot;-&quot;??\ [$kr.-406]_-;_-@_-"/>
    <numFmt numFmtId="167" formatCode="_-* #,##0\ [$kr.-406]_-;\-* #,##0\ [$kr.-406]_-;_-* &quot;-&quot;??\ [$kr.-406]_-;_-@_-"/>
    <numFmt numFmtId="168" formatCode="_(* #,##0_);_(* \(#,##0\);_(* &quot;-&quot;??_);_(@_)"/>
    <numFmt numFmtId="169" formatCode="##,##0.00\ &quot;kr.&quot;"/>
    <numFmt numFmtId="170" formatCode="##,##0\ &quot;kr.&quot;"/>
  </numFmts>
  <fonts count="54" x14ac:knownFonts="1">
    <font>
      <sz val="12"/>
      <color theme="1"/>
      <name val="Arial"/>
      <family val="2"/>
    </font>
    <font>
      <sz val="12"/>
      <color rgb="FF006100"/>
      <name val="Aptos Narrow"/>
      <family val="2"/>
      <scheme val="minor"/>
    </font>
    <font>
      <b/>
      <sz val="12"/>
      <color theme="0"/>
      <name val="Arial"/>
      <family val="2"/>
    </font>
    <font>
      <b/>
      <sz val="10"/>
      <color theme="0"/>
      <name val="Arial"/>
      <family val="2"/>
    </font>
    <font>
      <b/>
      <sz val="22"/>
      <color theme="0"/>
      <name val="Arial"/>
      <family val="2"/>
    </font>
    <font>
      <b/>
      <sz val="22"/>
      <color rgb="FFFFFFFF"/>
      <name val="Arial"/>
      <family val="2"/>
    </font>
    <font>
      <sz val="12"/>
      <color theme="1" tint="0.499984740745262"/>
      <name val="Arial"/>
      <family val="2"/>
    </font>
    <font>
      <b/>
      <sz val="8"/>
      <color theme="0"/>
      <name val="Arial"/>
      <family val="2"/>
    </font>
    <font>
      <sz val="8"/>
      <color theme="1"/>
      <name val="Arial"/>
      <family val="2"/>
    </font>
    <font>
      <b/>
      <sz val="10"/>
      <color rgb="FF006100"/>
      <name val="Arial"/>
      <family val="2"/>
    </font>
    <font>
      <sz val="10"/>
      <color theme="1" tint="0.499984740745262"/>
      <name val="Arial"/>
      <family val="2"/>
    </font>
    <font>
      <sz val="10"/>
      <color theme="1"/>
      <name val="Arial"/>
      <family val="2"/>
    </font>
    <font>
      <b/>
      <sz val="14"/>
      <color theme="0"/>
      <name val="Arial"/>
      <family val="2"/>
    </font>
    <font>
      <b/>
      <sz val="18"/>
      <color theme="0"/>
      <name val="Arial"/>
      <family val="2"/>
    </font>
    <font>
      <sz val="12"/>
      <color theme="1"/>
      <name val="Arial"/>
      <family val="2"/>
    </font>
    <font>
      <sz val="12"/>
      <color theme="0"/>
      <name val="Aptos Narrow"/>
      <family val="2"/>
      <scheme val="minor"/>
    </font>
    <font>
      <b/>
      <sz val="10"/>
      <color rgb="FF008139"/>
      <name val="Arial"/>
      <family val="2"/>
    </font>
    <font>
      <sz val="12"/>
      <color theme="0"/>
      <name val="Arial"/>
      <family val="2"/>
    </font>
    <font>
      <b/>
      <sz val="12"/>
      <color theme="1"/>
      <name val="Arial"/>
      <family val="2"/>
    </font>
    <font>
      <sz val="10"/>
      <color rgb="FF000000"/>
      <name val="Arial"/>
      <family val="2"/>
    </font>
    <font>
      <sz val="10"/>
      <color rgb="FF000000"/>
      <name val="Arial"/>
      <family val="34"/>
    </font>
    <font>
      <sz val="10"/>
      <color indexed="81"/>
      <name val="Arial"/>
      <family val="2"/>
    </font>
    <font>
      <b/>
      <sz val="10"/>
      <color theme="1" tint="0.499984740745262"/>
      <name val="Arial"/>
      <family val="2"/>
    </font>
    <font>
      <sz val="8"/>
      <name val="Arial"/>
      <family val="2"/>
    </font>
    <font>
      <b/>
      <sz val="8"/>
      <name val="Arial"/>
      <family val="2"/>
    </font>
    <font>
      <sz val="9"/>
      <color indexed="81"/>
      <name val="Tahoma"/>
      <family val="2"/>
    </font>
    <font>
      <b/>
      <sz val="8"/>
      <color theme="1" tint="0.499984740745262"/>
      <name val="Arial"/>
      <family val="2"/>
    </font>
    <font>
      <b/>
      <sz val="14"/>
      <color rgb="FF006100"/>
      <name val="Arial"/>
      <family val="2"/>
    </font>
    <font>
      <b/>
      <sz val="14"/>
      <color theme="1" tint="0.499984740745262"/>
      <name val="Arial"/>
      <family val="2"/>
    </font>
    <font>
      <sz val="14"/>
      <color theme="0"/>
      <name val="Arial"/>
      <family val="2"/>
    </font>
    <font>
      <sz val="18"/>
      <color theme="0"/>
      <name val="Arial"/>
      <family val="2"/>
    </font>
    <font>
      <b/>
      <sz val="18"/>
      <color theme="0"/>
      <name val="Arial Black"/>
      <family val="2"/>
    </font>
    <font>
      <sz val="18"/>
      <color theme="0"/>
      <name val="Arial Black"/>
      <family val="2"/>
    </font>
    <font>
      <b/>
      <sz val="24"/>
      <color theme="0"/>
      <name val="Arial Black"/>
      <family val="2"/>
    </font>
    <font>
      <i/>
      <sz val="8"/>
      <color theme="1"/>
      <name val="Arial"/>
      <family val="2"/>
    </font>
    <font>
      <i/>
      <sz val="8"/>
      <color theme="0"/>
      <name val="Arial"/>
      <family val="2"/>
    </font>
    <font>
      <sz val="9"/>
      <color indexed="81"/>
      <name val="Arial"/>
      <family val="2"/>
    </font>
    <font>
      <b/>
      <sz val="11"/>
      <color theme="0"/>
      <name val="Arial"/>
      <family val="2"/>
    </font>
    <font>
      <sz val="10.5"/>
      <color theme="0"/>
      <name val="Arial"/>
      <family val="2"/>
    </font>
    <font>
      <b/>
      <sz val="10.5"/>
      <color theme="0"/>
      <name val="Arial"/>
      <family val="2"/>
    </font>
    <font>
      <sz val="7"/>
      <color theme="0"/>
      <name val="Arial"/>
      <family val="2"/>
    </font>
    <font>
      <sz val="10.5"/>
      <color theme="1"/>
      <name val="Arial"/>
      <family val="2"/>
    </font>
    <font>
      <b/>
      <sz val="10.5"/>
      <color theme="1"/>
      <name val="Arial"/>
      <family val="2"/>
    </font>
    <font>
      <sz val="10.5"/>
      <color rgb="FFFFFFFF"/>
      <name val="Arial"/>
      <family val="2"/>
    </font>
    <font>
      <b/>
      <sz val="12"/>
      <name val="Arial"/>
      <family val="2"/>
    </font>
    <font>
      <sz val="10.5"/>
      <name val="Arial"/>
      <family val="2"/>
    </font>
    <font>
      <b/>
      <sz val="10.5"/>
      <name val="Arial"/>
      <family val="2"/>
    </font>
    <font>
      <sz val="11"/>
      <color rgb="FFFFFFFF"/>
      <name val="Arial"/>
      <family val="2"/>
    </font>
    <font>
      <b/>
      <sz val="10.5"/>
      <color rgb="FFFFFFFF"/>
      <name val="Arial"/>
      <family val="2"/>
    </font>
    <font>
      <b/>
      <sz val="12"/>
      <color rgb="FFFF0000"/>
      <name val="Arial"/>
      <family val="2"/>
    </font>
    <font>
      <u/>
      <sz val="12"/>
      <color theme="10"/>
      <name val="Arial"/>
      <family val="2"/>
    </font>
    <font>
      <sz val="16"/>
      <color theme="0"/>
      <name val="Arial"/>
      <family val="2"/>
    </font>
    <font>
      <b/>
      <sz val="8"/>
      <color rgb="FF14143C"/>
      <name val="Arial"/>
      <family val="2"/>
    </font>
    <font>
      <sz val="12"/>
      <color rgb="FF14143C"/>
      <name val="Arial"/>
      <family val="2"/>
    </font>
  </fonts>
  <fills count="15">
    <fill>
      <patternFill patternType="none"/>
    </fill>
    <fill>
      <patternFill patternType="gray125"/>
    </fill>
    <fill>
      <patternFill patternType="solid">
        <fgColor rgb="FFC6EFCE"/>
      </patternFill>
    </fill>
    <fill>
      <patternFill patternType="solid">
        <fgColor theme="0"/>
        <bgColor theme="0"/>
      </patternFill>
    </fill>
    <fill>
      <patternFill patternType="solid">
        <fgColor rgb="FF14143C"/>
        <bgColor rgb="FF14143C"/>
      </patternFill>
    </fill>
    <fill>
      <patternFill patternType="solid">
        <fgColor theme="0"/>
        <bgColor rgb="FF14143C"/>
      </patternFill>
    </fill>
    <fill>
      <patternFill patternType="solid">
        <fgColor rgb="FF008139"/>
        <bgColor rgb="FF14143C"/>
      </patternFill>
    </fill>
    <fill>
      <patternFill patternType="solid">
        <fgColor rgb="FFC6EFCE"/>
        <bgColor rgb="FF14143C"/>
      </patternFill>
    </fill>
    <fill>
      <patternFill patternType="solid">
        <fgColor rgb="FF14143C"/>
        <bgColor indexed="64"/>
      </patternFill>
    </fill>
    <fill>
      <patternFill patternType="solid">
        <fgColor rgb="FF14143C"/>
        <bgColor theme="0"/>
      </patternFill>
    </fill>
    <fill>
      <patternFill patternType="solid">
        <fgColor theme="5" tint="0.79998168889431442"/>
        <bgColor rgb="FF14143C"/>
      </patternFill>
    </fill>
    <fill>
      <patternFill patternType="solid">
        <fgColor rgb="FFC6EFCE"/>
        <bgColor indexed="64"/>
      </patternFill>
    </fill>
    <fill>
      <patternFill patternType="solid">
        <fgColor rgb="FF40A06B"/>
        <bgColor indexed="64"/>
      </patternFill>
    </fill>
    <fill>
      <patternFill patternType="solid">
        <fgColor rgb="FF008139"/>
        <bgColor indexed="64"/>
      </patternFill>
    </fill>
    <fill>
      <patternFill patternType="solid">
        <fgColor rgb="FFD1C5C3"/>
        <bgColor rgb="FF14143C"/>
      </patternFill>
    </fill>
  </fills>
  <borders count="7">
    <border>
      <left/>
      <right/>
      <top/>
      <bottom/>
      <diagonal/>
    </border>
    <border>
      <left style="thick">
        <color rgb="FFD1C5C3"/>
      </left>
      <right/>
      <top style="thick">
        <color rgb="FFD1C5C3"/>
      </top>
      <bottom/>
      <diagonal/>
    </border>
    <border>
      <left/>
      <right style="thick">
        <color rgb="FFD1C5C3"/>
      </right>
      <top style="thick">
        <color rgb="FFD1C5C3"/>
      </top>
      <bottom/>
      <diagonal/>
    </border>
    <border>
      <left style="thick">
        <color rgb="FFD1C5C3"/>
      </left>
      <right/>
      <top/>
      <bottom/>
      <diagonal/>
    </border>
    <border>
      <left/>
      <right style="thick">
        <color rgb="FFD1C5C3"/>
      </right>
      <top/>
      <bottom/>
      <diagonal/>
    </border>
    <border>
      <left style="thick">
        <color rgb="FFD1C5C3"/>
      </left>
      <right/>
      <top/>
      <bottom style="thick">
        <color rgb="FFD1C5C3"/>
      </bottom>
      <diagonal/>
    </border>
    <border>
      <left/>
      <right style="thick">
        <color rgb="FFD1C5C3"/>
      </right>
      <top/>
      <bottom style="thick">
        <color rgb="FFD1C5C3"/>
      </bottom>
      <diagonal/>
    </border>
  </borders>
  <cellStyleXfs count="6">
    <xf numFmtId="0" fontId="0" fillId="3" borderId="0">
      <alignment vertical="center"/>
    </xf>
    <xf numFmtId="0" fontId="1" fillId="2" borderId="0" applyNumberFormat="0" applyBorder="0" applyAlignment="0" applyProtection="0"/>
    <xf numFmtId="165" fontId="14" fillId="0" borderId="0" applyFont="0" applyFill="0" applyBorder="0" applyAlignment="0" applyProtection="0"/>
    <xf numFmtId="164" fontId="14" fillId="0" borderId="0" applyFont="0" applyFill="0" applyBorder="0" applyAlignment="0" applyProtection="0"/>
    <xf numFmtId="9" fontId="14" fillId="0" borderId="0" applyFont="0" applyFill="0" applyBorder="0" applyAlignment="0" applyProtection="0"/>
    <xf numFmtId="0" fontId="50" fillId="3" borderId="0" applyNumberFormat="0" applyFill="0" applyBorder="0" applyAlignment="0" applyProtection="0">
      <alignment vertical="center"/>
    </xf>
  </cellStyleXfs>
  <cellXfs count="145">
    <xf numFmtId="0" fontId="0" fillId="3" borderId="0" xfId="0">
      <alignment vertical="center"/>
    </xf>
    <xf numFmtId="0" fontId="0" fillId="4" borderId="0" xfId="0" applyFill="1">
      <alignment vertical="center"/>
    </xf>
    <xf numFmtId="0" fontId="4" fillId="4" borderId="0" xfId="0" applyFont="1" applyFill="1">
      <alignment vertical="center"/>
    </xf>
    <xf numFmtId="0" fontId="5" fillId="4" borderId="0" xfId="0" applyFont="1" applyFill="1">
      <alignment vertical="center"/>
    </xf>
    <xf numFmtId="0" fontId="7" fillId="4" borderId="0" xfId="0" applyFont="1" applyFill="1" applyAlignment="1">
      <alignment horizontal="center"/>
    </xf>
    <xf numFmtId="0" fontId="8" fillId="4" borderId="0" xfId="0" applyFont="1" applyFill="1" applyAlignment="1">
      <alignment horizontal="center"/>
    </xf>
    <xf numFmtId="0" fontId="8" fillId="4" borderId="0" xfId="0" applyFont="1" applyFill="1">
      <alignment vertical="center"/>
    </xf>
    <xf numFmtId="167" fontId="9" fillId="2" borderId="0" xfId="1" applyNumberFormat="1" applyFont="1" applyAlignment="1">
      <alignment horizontal="right" vertical="center"/>
    </xf>
    <xf numFmtId="0" fontId="11" fillId="4" borderId="0" xfId="0" applyFont="1" applyFill="1">
      <alignment vertical="center"/>
    </xf>
    <xf numFmtId="0" fontId="7" fillId="4" borderId="0" xfId="0" applyFont="1" applyFill="1" applyAlignment="1"/>
    <xf numFmtId="0" fontId="13" fillId="4" borderId="0" xfId="0" applyFont="1" applyFill="1">
      <alignment vertical="center"/>
    </xf>
    <xf numFmtId="167" fontId="10" fillId="4" borderId="0" xfId="0" applyNumberFormat="1" applyFont="1" applyFill="1">
      <alignment vertical="center"/>
    </xf>
    <xf numFmtId="0" fontId="6" fillId="4" borderId="0" xfId="0" applyFont="1" applyFill="1" applyAlignment="1">
      <alignment horizontal="center" vertical="center"/>
    </xf>
    <xf numFmtId="168" fontId="9" fillId="2" borderId="0" xfId="2" applyNumberFormat="1" applyFont="1" applyFill="1" applyAlignment="1">
      <alignment horizontal="right" vertical="center"/>
    </xf>
    <xf numFmtId="0" fontId="7" fillId="8" borderId="0" xfId="1" applyFont="1" applyFill="1" applyBorder="1" applyAlignment="1">
      <alignment horizontal="right" vertical="center"/>
    </xf>
    <xf numFmtId="0" fontId="15" fillId="8" borderId="0" xfId="1" applyFont="1" applyFill="1" applyAlignment="1">
      <alignment horizontal="right" vertical="center"/>
    </xf>
    <xf numFmtId="0" fontId="7" fillId="4" borderId="0" xfId="0" applyFont="1" applyFill="1" applyAlignment="1">
      <alignment horizontal="right"/>
    </xf>
    <xf numFmtId="0" fontId="17" fillId="4" borderId="0" xfId="0" applyFont="1" applyFill="1" applyAlignment="1">
      <alignment horizontal="right" vertical="center"/>
    </xf>
    <xf numFmtId="0" fontId="12" fillId="4" borderId="0" xfId="0" applyFont="1" applyFill="1">
      <alignment vertical="center"/>
    </xf>
    <xf numFmtId="0" fontId="10" fillId="4" borderId="0" xfId="0" applyFont="1" applyFill="1">
      <alignment vertical="center"/>
    </xf>
    <xf numFmtId="166" fontId="10" fillId="4" borderId="0" xfId="2" applyNumberFormat="1" applyFont="1" applyFill="1" applyAlignment="1">
      <alignment horizontal="right" vertical="center"/>
    </xf>
    <xf numFmtId="9" fontId="10" fillId="4" borderId="0" xfId="0" applyNumberFormat="1" applyFont="1" applyFill="1" applyAlignment="1">
      <alignment horizontal="right" vertical="center"/>
    </xf>
    <xf numFmtId="167" fontId="11" fillId="9" borderId="0" xfId="3" applyNumberFormat="1" applyFont="1" applyFill="1" applyAlignment="1">
      <alignment horizontal="center" vertical="center"/>
    </xf>
    <xf numFmtId="166" fontId="10" fillId="4" borderId="0" xfId="3" applyNumberFormat="1" applyFont="1" applyFill="1" applyAlignment="1">
      <alignment vertical="center"/>
    </xf>
    <xf numFmtId="166" fontId="10" fillId="4" borderId="0" xfId="0" applyNumberFormat="1" applyFont="1" applyFill="1">
      <alignment vertical="center"/>
    </xf>
    <xf numFmtId="167" fontId="11" fillId="9" borderId="0" xfId="3" applyNumberFormat="1" applyFont="1" applyFill="1" applyAlignment="1">
      <alignment vertical="center"/>
    </xf>
    <xf numFmtId="0" fontId="3" fillId="4" borderId="0" xfId="0" applyFont="1" applyFill="1">
      <alignment vertical="center"/>
    </xf>
    <xf numFmtId="0" fontId="7" fillId="4" borderId="0" xfId="0" applyFont="1" applyFill="1" applyAlignment="1">
      <alignment horizontal="center" vertical="center"/>
    </xf>
    <xf numFmtId="168" fontId="10" fillId="7" borderId="0" xfId="2" applyNumberFormat="1" applyFont="1" applyFill="1" applyAlignment="1">
      <alignment horizontal="right" vertical="center"/>
    </xf>
    <xf numFmtId="170" fontId="10" fillId="7" borderId="0" xfId="3" applyNumberFormat="1" applyFont="1" applyFill="1" applyAlignment="1">
      <alignment vertical="center"/>
    </xf>
    <xf numFmtId="9" fontId="10" fillId="5" borderId="0" xfId="4" applyFont="1" applyFill="1" applyAlignment="1" applyProtection="1">
      <alignment horizontal="right" vertical="center"/>
      <protection locked="0"/>
    </xf>
    <xf numFmtId="170" fontId="10" fillId="5" borderId="0" xfId="3" applyNumberFormat="1" applyFont="1" applyFill="1" applyAlignment="1" applyProtection="1">
      <alignment vertical="center"/>
      <protection locked="0"/>
    </xf>
    <xf numFmtId="168" fontId="10" fillId="5" borderId="0" xfId="2" applyNumberFormat="1" applyFont="1" applyFill="1" applyAlignment="1" applyProtection="1">
      <alignment horizontal="right" vertical="center"/>
      <protection locked="0"/>
    </xf>
    <xf numFmtId="1" fontId="10" fillId="5" borderId="0" xfId="0" applyNumberFormat="1" applyFont="1" applyFill="1" applyAlignment="1" applyProtection="1">
      <alignment horizontal="right" vertical="center"/>
      <protection locked="0"/>
    </xf>
    <xf numFmtId="0" fontId="10" fillId="5" borderId="0" xfId="0" applyFont="1" applyFill="1" applyAlignment="1" applyProtection="1">
      <alignment horizontal="left" vertical="center"/>
      <protection locked="0"/>
    </xf>
    <xf numFmtId="167" fontId="16" fillId="7" borderId="0" xfId="0" applyNumberFormat="1" applyFont="1" applyFill="1" applyAlignment="1">
      <alignment horizontal="right" vertical="center"/>
    </xf>
    <xf numFmtId="167" fontId="10" fillId="5" borderId="0" xfId="0" applyNumberFormat="1" applyFont="1" applyFill="1" applyProtection="1">
      <alignment vertical="center"/>
      <protection locked="0"/>
    </xf>
    <xf numFmtId="0" fontId="10" fillId="5" borderId="0" xfId="0" applyFont="1" applyFill="1" applyProtection="1">
      <alignment vertical="center"/>
      <protection locked="0"/>
    </xf>
    <xf numFmtId="9" fontId="10" fillId="5" borderId="0" xfId="0" applyNumberFormat="1" applyFont="1" applyFill="1" applyAlignment="1" applyProtection="1">
      <alignment horizontal="right" vertical="center"/>
      <protection locked="0"/>
    </xf>
    <xf numFmtId="169" fontId="10" fillId="5" borderId="0" xfId="3" applyNumberFormat="1" applyFont="1" applyFill="1" applyAlignment="1" applyProtection="1">
      <alignment vertical="center"/>
      <protection locked="0"/>
    </xf>
    <xf numFmtId="169" fontId="10" fillId="7" borderId="0" xfId="3" applyNumberFormat="1" applyFont="1" applyFill="1" applyAlignment="1">
      <alignment vertical="center"/>
    </xf>
    <xf numFmtId="0" fontId="7" fillId="4" borderId="0" xfId="0" applyFont="1" applyFill="1" applyAlignment="1">
      <alignment horizontal="left"/>
    </xf>
    <xf numFmtId="0" fontId="17" fillId="4" borderId="0" xfId="0" applyFont="1" applyFill="1">
      <alignment vertical="center"/>
    </xf>
    <xf numFmtId="0" fontId="10" fillId="7" borderId="0" xfId="0" applyFont="1" applyFill="1">
      <alignment vertical="center"/>
    </xf>
    <xf numFmtId="166" fontId="10" fillId="7" borderId="0" xfId="3" applyNumberFormat="1" applyFont="1" applyFill="1" applyAlignment="1">
      <alignment vertical="center"/>
    </xf>
    <xf numFmtId="0" fontId="12" fillId="4" borderId="0" xfId="0" applyFont="1" applyFill="1" applyAlignment="1">
      <alignment horizontal="right" vertical="center"/>
    </xf>
    <xf numFmtId="167" fontId="27" fillId="11" borderId="0" xfId="1" applyNumberFormat="1" applyFont="1" applyFill="1" applyAlignment="1">
      <alignment horizontal="right" vertical="center"/>
    </xf>
    <xf numFmtId="0" fontId="30" fillId="4" borderId="0" xfId="0" applyFont="1" applyFill="1">
      <alignment vertical="center"/>
    </xf>
    <xf numFmtId="0" fontId="0" fillId="12" borderId="1" xfId="0" applyFill="1" applyBorder="1">
      <alignment vertical="center"/>
    </xf>
    <xf numFmtId="0" fontId="0" fillId="12" borderId="3" xfId="0" applyFill="1" applyBorder="1">
      <alignment vertical="center"/>
    </xf>
    <xf numFmtId="0" fontId="0" fillId="13" borderId="3" xfId="0" applyFill="1" applyBorder="1">
      <alignment vertical="center"/>
    </xf>
    <xf numFmtId="0" fontId="17" fillId="12" borderId="4" xfId="0" applyFont="1" applyFill="1" applyBorder="1">
      <alignment vertical="center"/>
    </xf>
    <xf numFmtId="0" fontId="17" fillId="13" borderId="4" xfId="0" applyFont="1" applyFill="1" applyBorder="1">
      <alignment vertical="center"/>
    </xf>
    <xf numFmtId="0" fontId="12" fillId="12" borderId="4" xfId="0" applyFont="1" applyFill="1" applyBorder="1">
      <alignment vertical="center"/>
    </xf>
    <xf numFmtId="0" fontId="12" fillId="13" borderId="4" xfId="0" applyFont="1" applyFill="1" applyBorder="1">
      <alignment vertical="center"/>
    </xf>
    <xf numFmtId="0" fontId="33" fillId="4" borderId="0" xfId="0" applyFont="1" applyFill="1" applyAlignment="1">
      <alignment horizontal="center" vertical="center"/>
    </xf>
    <xf numFmtId="0" fontId="29" fillId="4" borderId="0" xfId="0" applyFont="1" applyFill="1" applyAlignment="1">
      <alignment horizontal="center" vertical="center"/>
    </xf>
    <xf numFmtId="0" fontId="34" fillId="4" borderId="0" xfId="0" applyFont="1" applyFill="1">
      <alignment vertical="center"/>
    </xf>
    <xf numFmtId="0" fontId="32" fillId="4" borderId="0" xfId="0" applyFont="1" applyFill="1" applyAlignment="1">
      <alignment horizontal="center" vertical="center"/>
    </xf>
    <xf numFmtId="0" fontId="10" fillId="4" borderId="0" xfId="0" applyFont="1" applyFill="1" applyProtection="1">
      <alignment vertical="center"/>
      <protection locked="0"/>
    </xf>
    <xf numFmtId="0" fontId="8" fillId="4" borderId="0" xfId="0" applyFont="1" applyFill="1" applyAlignment="1">
      <alignment horizontal="left"/>
    </xf>
    <xf numFmtId="0" fontId="0" fillId="4" borderId="0" xfId="0" applyFill="1" applyAlignment="1">
      <alignment horizontal="left" vertical="center"/>
    </xf>
    <xf numFmtId="0" fontId="7" fillId="4" borderId="0" xfId="0" applyFont="1" applyFill="1" applyAlignment="1">
      <alignment horizontal="left" wrapText="1"/>
    </xf>
    <xf numFmtId="0" fontId="0" fillId="4" borderId="0" xfId="0" applyFill="1" applyAlignment="1">
      <alignment horizontal="left"/>
    </xf>
    <xf numFmtId="0" fontId="33" fillId="4" borderId="0" xfId="0" applyFont="1" applyFill="1">
      <alignment vertical="center"/>
    </xf>
    <xf numFmtId="0" fontId="32" fillId="4" borderId="0" xfId="0" applyFont="1" applyFill="1">
      <alignment vertical="center"/>
    </xf>
    <xf numFmtId="15" fontId="7" fillId="4" borderId="0" xfId="0" applyNumberFormat="1" applyFont="1" applyFill="1" applyAlignment="1"/>
    <xf numFmtId="0" fontId="32" fillId="4" borderId="0" xfId="0" applyFont="1" applyFill="1" applyAlignment="1">
      <alignment vertical="top"/>
    </xf>
    <xf numFmtId="0" fontId="7" fillId="4" borderId="0" xfId="0" applyFont="1" applyFill="1">
      <alignment vertical="center"/>
    </xf>
    <xf numFmtId="15" fontId="7" fillId="4" borderId="0" xfId="0" applyNumberFormat="1" applyFont="1" applyFill="1">
      <alignment vertical="center"/>
    </xf>
    <xf numFmtId="167" fontId="0" fillId="4" borderId="0" xfId="0" applyNumberFormat="1" applyFill="1">
      <alignment vertical="center"/>
    </xf>
    <xf numFmtId="167" fontId="17" fillId="4" borderId="0" xfId="0" applyNumberFormat="1" applyFont="1" applyFill="1">
      <alignment vertical="center"/>
    </xf>
    <xf numFmtId="167" fontId="35" fillId="4" borderId="0" xfId="0" applyNumberFormat="1" applyFont="1" applyFill="1">
      <alignment vertical="center"/>
    </xf>
    <xf numFmtId="0" fontId="0" fillId="12" borderId="5" xfId="0" applyFill="1" applyBorder="1">
      <alignment vertical="center"/>
    </xf>
    <xf numFmtId="0" fontId="0" fillId="12" borderId="6" xfId="0" applyFill="1" applyBorder="1">
      <alignment vertical="center"/>
    </xf>
    <xf numFmtId="0" fontId="29" fillId="4" borderId="0" xfId="0" applyFont="1" applyFill="1" applyAlignment="1">
      <alignment horizontal="left" vertical="center" wrapText="1"/>
    </xf>
    <xf numFmtId="0" fontId="5" fillId="4" borderId="0" xfId="0" applyFont="1" applyFill="1" applyAlignment="1">
      <alignment horizontal="left" vertical="center"/>
    </xf>
    <xf numFmtId="0" fontId="37" fillId="4" borderId="0" xfId="0" applyFont="1" applyFill="1">
      <alignment vertical="center"/>
    </xf>
    <xf numFmtId="0" fontId="40" fillId="4" borderId="0" xfId="0" applyFont="1" applyFill="1" applyAlignment="1">
      <alignment horizontal="right" vertical="top"/>
    </xf>
    <xf numFmtId="0" fontId="10" fillId="4" borderId="0" xfId="0" applyFont="1" applyFill="1" applyAlignment="1">
      <alignment horizontal="left" vertical="center"/>
    </xf>
    <xf numFmtId="0" fontId="11" fillId="4" borderId="0" xfId="0" applyFont="1" applyFill="1" applyAlignment="1">
      <alignment horizontal="left" vertical="center"/>
    </xf>
    <xf numFmtId="166" fontId="10" fillId="4" borderId="0" xfId="2" applyNumberFormat="1" applyFont="1" applyFill="1" applyAlignment="1">
      <alignment horizontal="left" vertical="center"/>
    </xf>
    <xf numFmtId="166" fontId="7" fillId="4" borderId="0" xfId="2" applyNumberFormat="1" applyFont="1" applyFill="1" applyAlignment="1">
      <alignment horizontal="left"/>
    </xf>
    <xf numFmtId="9" fontId="26" fillId="4" borderId="0" xfId="0" applyNumberFormat="1" applyFont="1" applyFill="1" applyAlignment="1">
      <alignment horizontal="left"/>
    </xf>
    <xf numFmtId="0" fontId="24" fillId="7" borderId="0" xfId="0" applyFont="1" applyFill="1" applyAlignment="1">
      <alignment horizontal="left" vertical="center" shrinkToFit="1"/>
    </xf>
    <xf numFmtId="0" fontId="38" fillId="4" borderId="0" xfId="0" applyFont="1" applyFill="1" applyAlignment="1">
      <alignment vertical="center" wrapText="1"/>
    </xf>
    <xf numFmtId="0" fontId="0" fillId="4" borderId="0" xfId="0" applyFill="1" applyAlignment="1">
      <alignment horizontal="center" vertical="center"/>
    </xf>
    <xf numFmtId="0" fontId="4" fillId="4" borderId="0" xfId="0" applyFont="1" applyFill="1" applyAlignment="1"/>
    <xf numFmtId="0" fontId="17" fillId="4" borderId="0" xfId="0" applyFont="1" applyFill="1" applyAlignment="1">
      <alignment horizontal="left" vertical="center" wrapText="1"/>
    </xf>
    <xf numFmtId="0" fontId="0" fillId="4" borderId="0" xfId="0" applyFill="1" applyAlignment="1"/>
    <xf numFmtId="0" fontId="17" fillId="4" borderId="0" xfId="0" applyFont="1" applyFill="1" applyAlignment="1">
      <alignment horizontal="left" vertical="top"/>
    </xf>
    <xf numFmtId="0" fontId="45" fillId="4" borderId="0" xfId="0" applyFont="1" applyFill="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0" fontId="47" fillId="9" borderId="0" xfId="0" applyFont="1" applyFill="1">
      <alignment vertical="center"/>
    </xf>
    <xf numFmtId="0" fontId="43" fillId="9" borderId="0" xfId="0" applyFont="1" applyFill="1">
      <alignment vertical="center"/>
    </xf>
    <xf numFmtId="0" fontId="49" fillId="4" borderId="0" xfId="0" applyFont="1" applyFill="1">
      <alignment vertical="center"/>
    </xf>
    <xf numFmtId="0" fontId="10" fillId="5" borderId="0" xfId="0" applyFont="1" applyFill="1" applyAlignment="1" applyProtection="1">
      <alignment horizontal="center" vertical="center"/>
      <protection locked="0"/>
    </xf>
    <xf numFmtId="167" fontId="10" fillId="7" borderId="0" xfId="0" applyNumberFormat="1" applyFont="1" applyFill="1">
      <alignment vertical="center"/>
    </xf>
    <xf numFmtId="0" fontId="37" fillId="4" borderId="0" xfId="0" applyFont="1" applyFill="1" applyAlignment="1">
      <alignment horizontal="left"/>
    </xf>
    <xf numFmtId="14" fontId="10" fillId="5" borderId="0" xfId="0" applyNumberFormat="1" applyFont="1" applyFill="1" applyAlignment="1" applyProtection="1">
      <alignment horizontal="center" vertical="center"/>
      <protection locked="0"/>
    </xf>
    <xf numFmtId="167" fontId="10" fillId="7" borderId="0" xfId="0" applyNumberFormat="1" applyFont="1" applyFill="1" applyProtection="1">
      <alignment vertical="center"/>
    </xf>
    <xf numFmtId="9" fontId="10" fillId="7" borderId="0" xfId="4" applyFont="1" applyFill="1" applyAlignment="1" applyProtection="1">
      <alignment horizontal="right" vertical="center"/>
    </xf>
    <xf numFmtId="170" fontId="10" fillId="7" borderId="0" xfId="3" applyNumberFormat="1" applyFont="1" applyFill="1" applyAlignment="1" applyProtection="1">
      <alignment vertical="center"/>
    </xf>
    <xf numFmtId="168" fontId="10" fillId="7" borderId="0" xfId="0" applyNumberFormat="1" applyFont="1" applyFill="1" applyAlignment="1" applyProtection="1">
      <alignment horizontal="right" vertical="center"/>
    </xf>
    <xf numFmtId="1" fontId="10" fillId="5" borderId="0" xfId="3" applyNumberFormat="1" applyFont="1" applyFill="1" applyAlignment="1" applyProtection="1">
      <alignment horizontal="center" vertical="center"/>
      <protection locked="0"/>
    </xf>
    <xf numFmtId="0" fontId="51" fillId="4" borderId="0" xfId="0" quotePrefix="1" applyFont="1" applyFill="1">
      <alignment vertical="center"/>
    </xf>
    <xf numFmtId="0" fontId="52" fillId="8" borderId="0" xfId="1" applyFont="1" applyFill="1" applyBorder="1" applyAlignment="1">
      <alignment horizontal="left" vertical="center"/>
    </xf>
    <xf numFmtId="0" fontId="53" fillId="4" borderId="0" xfId="0" applyFont="1" applyFill="1">
      <alignment vertical="center"/>
    </xf>
    <xf numFmtId="0" fontId="29" fillId="4" borderId="0" xfId="0" applyFont="1" applyFill="1" applyAlignment="1">
      <alignment horizontal="left" vertical="center" wrapText="1"/>
    </xf>
    <xf numFmtId="0" fontId="2" fillId="6" borderId="0" xfId="0" applyFont="1" applyFill="1" applyAlignment="1">
      <alignment horizontal="center" vertical="center"/>
    </xf>
    <xf numFmtId="0" fontId="7" fillId="4" borderId="0" xfId="5" applyFont="1" applyFill="1" applyAlignment="1">
      <alignment horizontal="left"/>
    </xf>
    <xf numFmtId="0" fontId="38" fillId="4" borderId="0" xfId="0" applyFont="1" applyFill="1" applyAlignment="1">
      <alignment horizontal="left" vertical="top" wrapText="1"/>
    </xf>
    <xf numFmtId="167" fontId="27" fillId="2" borderId="0" xfId="1" applyNumberFormat="1" applyFont="1" applyAlignment="1">
      <alignment horizontal="center" vertical="center"/>
    </xf>
    <xf numFmtId="0" fontId="12" fillId="4" borderId="0" xfId="0" applyFont="1" applyFill="1" applyAlignment="1">
      <alignment horizontal="right" vertical="center"/>
    </xf>
    <xf numFmtId="167" fontId="16" fillId="7" borderId="0" xfId="0" applyNumberFormat="1" applyFont="1" applyFill="1" applyAlignment="1">
      <alignment horizontal="center" vertical="center"/>
    </xf>
    <xf numFmtId="0" fontId="16" fillId="7" borderId="0" xfId="0" applyFont="1" applyFill="1" applyAlignment="1">
      <alignment horizontal="center" vertical="center"/>
    </xf>
    <xf numFmtId="0" fontId="7" fillId="4" borderId="0" xfId="0" applyFont="1" applyFill="1" applyAlignment="1">
      <alignment horizontal="left"/>
    </xf>
    <xf numFmtId="0" fontId="7" fillId="4" borderId="0" xfId="0" applyFont="1" applyFill="1" applyAlignment="1">
      <alignment horizontal="center"/>
    </xf>
    <xf numFmtId="0" fontId="2" fillId="4" borderId="0" xfId="0" applyFont="1" applyFill="1" applyAlignment="1">
      <alignment horizontal="center"/>
    </xf>
    <xf numFmtId="0" fontId="18" fillId="14" borderId="0" xfId="0" applyFont="1" applyFill="1" applyAlignment="1">
      <alignment horizontal="center" vertical="center"/>
    </xf>
    <xf numFmtId="0" fontId="41" fillId="14" borderId="0" xfId="0" applyFont="1" applyFill="1" applyAlignment="1">
      <alignment horizontal="center" vertical="top" wrapText="1"/>
    </xf>
    <xf numFmtId="0" fontId="10" fillId="5" borderId="0" xfId="0" applyFont="1" applyFill="1" applyAlignment="1" applyProtection="1">
      <alignment horizontal="center" vertical="center"/>
      <protection locked="0"/>
    </xf>
    <xf numFmtId="0" fontId="38" fillId="9" borderId="0" xfId="0" applyFont="1" applyFill="1" applyAlignment="1">
      <alignment horizontal="left" vertical="center" wrapText="1"/>
    </xf>
    <xf numFmtId="170" fontId="10" fillId="5" borderId="0" xfId="3" applyNumberFormat="1" applyFont="1" applyFill="1" applyAlignment="1" applyProtection="1">
      <alignment horizontal="center" vertical="center"/>
      <protection locked="0"/>
    </xf>
    <xf numFmtId="170" fontId="22" fillId="7" borderId="0" xfId="3" applyNumberFormat="1" applyFont="1" applyFill="1" applyAlignment="1">
      <alignment horizontal="center" vertical="center"/>
    </xf>
    <xf numFmtId="0" fontId="38" fillId="4" borderId="0" xfId="0" applyFont="1" applyFill="1" applyAlignment="1">
      <alignment horizontal="left" vertical="center"/>
    </xf>
    <xf numFmtId="0" fontId="38" fillId="4" borderId="0" xfId="0" quotePrefix="1" applyFont="1" applyFill="1" applyAlignment="1">
      <alignment horizontal="left" vertical="top" wrapText="1"/>
    </xf>
    <xf numFmtId="167" fontId="11" fillId="9" borderId="0" xfId="3" applyNumberFormat="1" applyFont="1" applyFill="1" applyAlignment="1">
      <alignment horizontal="center" vertical="center"/>
    </xf>
    <xf numFmtId="170" fontId="28" fillId="10" borderId="0" xfId="3" applyNumberFormat="1" applyFont="1" applyFill="1" applyAlignment="1">
      <alignment horizontal="right" vertical="center"/>
    </xf>
    <xf numFmtId="167" fontId="11" fillId="9" borderId="0" xfId="0" applyNumberFormat="1" applyFont="1" applyFill="1" applyAlignment="1">
      <alignment horizontal="center" vertical="center"/>
    </xf>
    <xf numFmtId="0" fontId="45" fillId="14" borderId="0" xfId="0" applyFont="1" applyFill="1" applyAlignment="1">
      <alignment horizontal="center" vertical="center"/>
    </xf>
    <xf numFmtId="166" fontId="7" fillId="4" borderId="0" xfId="2" applyNumberFormat="1" applyFont="1" applyFill="1" applyAlignment="1">
      <alignment horizontal="left"/>
    </xf>
    <xf numFmtId="0" fontId="3" fillId="6" borderId="0" xfId="0" applyFont="1" applyFill="1" applyAlignment="1">
      <alignment horizontal="center" vertical="center"/>
    </xf>
    <xf numFmtId="169" fontId="10" fillId="7" borderId="0" xfId="3" applyNumberFormat="1" applyFont="1" applyFill="1" applyAlignment="1">
      <alignment horizontal="right" vertical="center"/>
    </xf>
    <xf numFmtId="0" fontId="44" fillId="14" borderId="0" xfId="0" applyFont="1" applyFill="1" applyAlignment="1">
      <alignment horizontal="center" vertical="center"/>
    </xf>
    <xf numFmtId="0" fontId="45" fillId="14" borderId="0" xfId="0" applyFont="1" applyFill="1" applyAlignment="1">
      <alignment horizontal="center" vertical="center" wrapText="1"/>
    </xf>
    <xf numFmtId="0" fontId="45" fillId="14" borderId="0" xfId="0" applyFont="1" applyFill="1" applyAlignment="1">
      <alignment horizontal="center" vertical="top" wrapText="1"/>
    </xf>
    <xf numFmtId="0" fontId="0" fillId="5" borderId="0" xfId="0"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0" fillId="0" borderId="0" xfId="0" applyFill="1" applyAlignment="1" applyProtection="1">
      <alignment horizontal="left" vertical="top"/>
      <protection locked="0"/>
    </xf>
    <xf numFmtId="0" fontId="31" fillId="13" borderId="4" xfId="0" applyFont="1" applyFill="1" applyBorder="1" applyAlignment="1">
      <alignment horizontal="left"/>
    </xf>
    <xf numFmtId="0" fontId="31" fillId="12" borderId="4" xfId="0" applyFont="1" applyFill="1" applyBorder="1" applyAlignment="1">
      <alignment horizontal="left"/>
    </xf>
    <xf numFmtId="0" fontId="5" fillId="4" borderId="0" xfId="0" applyFont="1" applyFill="1" applyAlignment="1">
      <alignment horizontal="left" vertical="center"/>
    </xf>
    <xf numFmtId="0" fontId="31" fillId="12" borderId="2" xfId="0" applyFont="1" applyFill="1" applyBorder="1" applyAlignment="1">
      <alignment horizontal="left"/>
    </xf>
  </cellXfs>
  <cellStyles count="6">
    <cellStyle name="God" xfId="1" builtinId="26"/>
    <cellStyle name="Komma" xfId="2" builtinId="3"/>
    <cellStyle name="Link" xfId="5" builtinId="8"/>
    <cellStyle name="Normal" xfId="0" builtinId="0" customBuiltin="1"/>
    <cellStyle name="Procent" xfId="4" builtinId="5"/>
    <cellStyle name="Valuta" xfId="3" builtinId="4"/>
  </cellStyles>
  <dxfs count="27">
    <dxf>
      <font>
        <color rgb="FF9C0006"/>
      </font>
    </dxf>
    <dxf>
      <font>
        <color rgb="FF9C0006"/>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14143C"/>
      <color rgb="FFC6EFCE"/>
      <color rgb="FFD1C5C3"/>
      <color rgb="FF40A06B"/>
      <color rgb="FF0081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https://motorst.dk/erhverv/selvanmelder/saadan-vaerdifastsaetter-du-koeretoejer" TargetMode="Externa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https://motorst.dk/erhverv/selvanmelder/saadan-vaerdifastsaetter-du-koeretoejer/vaerdifastsaettelse-af-brugte-personbiler" TargetMode="Externa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hyperlink" Target="https://motorst.dk/erhverv/selvanmelder/selvanmeldere-skal-gemme-dokumentation"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7.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7" Type="http://schemas.openxmlformats.org/officeDocument/2006/relationships/image" Target="../media/image4.png"/><Relationship Id="rId2" Type="http://schemas.openxmlformats.org/officeDocument/2006/relationships/image" Target="../media/image8.png"/><Relationship Id="rId1" Type="http://schemas.openxmlformats.org/officeDocument/2006/relationships/image" Target="../media/image1.png"/><Relationship Id="rId6" Type="http://schemas.openxmlformats.org/officeDocument/2006/relationships/hyperlink" Target="https://motorst.dk/erhverv/selvanmelder/saadan-vaerdifastsaetter-du-koeretoejer/vaerdifastsaettelse-af-brugte-personbiler" TargetMode="External"/><Relationship Id="rId5" Type="http://schemas.openxmlformats.org/officeDocument/2006/relationships/image" Target="../media/image2.png"/><Relationship Id="rId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777586</xdr:colOff>
      <xdr:row>7</xdr:row>
      <xdr:rowOff>110835</xdr:rowOff>
    </xdr:from>
    <xdr:to>
      <xdr:col>14</xdr:col>
      <xdr:colOff>450078</xdr:colOff>
      <xdr:row>23</xdr:row>
      <xdr:rowOff>90054</xdr:rowOff>
    </xdr:to>
    <xdr:pic>
      <xdr:nvPicPr>
        <xdr:cNvPr id="2" name="Picture 1">
          <a:extLst>
            <a:ext uri="{FF2B5EF4-FFF2-40B4-BE49-F238E27FC236}">
              <a16:creationId xmlns:a16="http://schemas.microsoft.com/office/drawing/2014/main" id="{A8BCD57C-1773-4722-AC21-F7B11A554D6F}"/>
            </a:ext>
          </a:extLst>
        </xdr:cNvPr>
        <xdr:cNvPicPr>
          <a:picLocks noChangeAspect="1"/>
        </xdr:cNvPicPr>
      </xdr:nvPicPr>
      <xdr:blipFill>
        <a:blip xmlns:r="http://schemas.openxmlformats.org/officeDocument/2006/relationships" r:embed="rId1"/>
        <a:stretch>
          <a:fillRect/>
        </a:stretch>
      </xdr:blipFill>
      <xdr:spPr>
        <a:xfrm>
          <a:off x="7116041" y="1558635"/>
          <a:ext cx="5927819" cy="3290455"/>
        </a:xfrm>
        <a:prstGeom prst="rect">
          <a:avLst/>
        </a:prstGeom>
      </xdr:spPr>
    </xdr:pic>
    <xdr:clientData/>
  </xdr:twoCellAnchor>
  <xdr:twoCellAnchor editAs="oneCell">
    <xdr:from>
      <xdr:col>1</xdr:col>
      <xdr:colOff>20783</xdr:colOff>
      <xdr:row>31</xdr:row>
      <xdr:rowOff>181841</xdr:rowOff>
    </xdr:from>
    <xdr:to>
      <xdr:col>2</xdr:col>
      <xdr:colOff>166321</xdr:colOff>
      <xdr:row>33</xdr:row>
      <xdr:rowOff>162791</xdr:rowOff>
    </xdr:to>
    <xdr:pic>
      <xdr:nvPicPr>
        <xdr:cNvPr id="5" name="Picture 2">
          <a:extLst>
            <a:ext uri="{FF2B5EF4-FFF2-40B4-BE49-F238E27FC236}">
              <a16:creationId xmlns:a16="http://schemas.microsoft.com/office/drawing/2014/main" id="{057CBF66-08FE-4E4B-AFEA-05752DB9CAD4}"/>
            </a:ext>
          </a:extLst>
        </xdr:cNvPr>
        <xdr:cNvPicPr>
          <a:picLocks noChangeAspect="1"/>
        </xdr:cNvPicPr>
      </xdr:nvPicPr>
      <xdr:blipFill>
        <a:blip xmlns:r="http://schemas.openxmlformats.org/officeDocument/2006/relationships" r:embed="rId2"/>
        <a:stretch>
          <a:fillRect/>
        </a:stretch>
      </xdr:blipFill>
      <xdr:spPr>
        <a:xfrm>
          <a:off x="938647" y="6546273"/>
          <a:ext cx="1072060" cy="361950"/>
        </a:xfrm>
        <a:prstGeom prst="rect">
          <a:avLst/>
        </a:prstGeom>
      </xdr:spPr>
    </xdr:pic>
    <xdr:clientData/>
  </xdr:twoCellAnchor>
  <xdr:twoCellAnchor editAs="oneCell">
    <xdr:from>
      <xdr:col>1</xdr:col>
      <xdr:colOff>19049</xdr:colOff>
      <xdr:row>23</xdr:row>
      <xdr:rowOff>95250</xdr:rowOff>
    </xdr:from>
    <xdr:to>
      <xdr:col>6</xdr:col>
      <xdr:colOff>600075</xdr:colOff>
      <xdr:row>23</xdr:row>
      <xdr:rowOff>181476</xdr:rowOff>
    </xdr:to>
    <xdr:pic>
      <xdr:nvPicPr>
        <xdr:cNvPr id="4" name="Billede 3">
          <a:extLst>
            <a:ext uri="{FF2B5EF4-FFF2-40B4-BE49-F238E27FC236}">
              <a16:creationId xmlns:a16="http://schemas.microsoft.com/office/drawing/2014/main" id="{0EADD361-6289-1708-9D59-D4A55CC84D92}"/>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68787" r="27451" b="-1"/>
        <a:stretch/>
      </xdr:blipFill>
      <xdr:spPr>
        <a:xfrm>
          <a:off x="933449" y="4781550"/>
          <a:ext cx="5200651" cy="862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879663</xdr:colOff>
      <xdr:row>0</xdr:row>
      <xdr:rowOff>9525</xdr:rowOff>
    </xdr:from>
    <xdr:to>
      <xdr:col>8</xdr:col>
      <xdr:colOff>66970</xdr:colOff>
      <xdr:row>6</xdr:row>
      <xdr:rowOff>41511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4975413" y="9525"/>
          <a:ext cx="2244832" cy="1270236"/>
        </a:xfrm>
        <a:prstGeom prst="rect">
          <a:avLst/>
        </a:prstGeom>
      </xdr:spPr>
    </xdr:pic>
    <xdr:clientData/>
  </xdr:twoCellAnchor>
  <xdr:twoCellAnchor editAs="oneCell">
    <xdr:from>
      <xdr:col>0</xdr:col>
      <xdr:colOff>838200</xdr:colOff>
      <xdr:row>23</xdr:row>
      <xdr:rowOff>142875</xdr:rowOff>
    </xdr:from>
    <xdr:to>
      <xdr:col>8</xdr:col>
      <xdr:colOff>28575</xdr:colOff>
      <xdr:row>24</xdr:row>
      <xdr:rowOff>123825</xdr:rowOff>
    </xdr:to>
    <xdr:pic>
      <xdr:nvPicPr>
        <xdr:cNvPr id="4" name="Billede 3">
          <a:extLst>
            <a:ext uri="{FF2B5EF4-FFF2-40B4-BE49-F238E27FC236}">
              <a16:creationId xmlns:a16="http://schemas.microsoft.com/office/drawing/2014/main" id="{E0AAC6A0-DC3D-410D-9EDB-61C008ECE7C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81" t="-154768" r="19363" b="-54770"/>
        <a:stretch/>
      </xdr:blipFill>
      <xdr:spPr>
        <a:xfrm>
          <a:off x="838200" y="6419850"/>
          <a:ext cx="6343650" cy="171450"/>
        </a:xfrm>
        <a:prstGeom prst="rect">
          <a:avLst/>
        </a:prstGeom>
      </xdr:spPr>
    </xdr:pic>
    <xdr:clientData/>
  </xdr:twoCellAnchor>
  <xdr:twoCellAnchor editAs="oneCell">
    <xdr:from>
      <xdr:col>1</xdr:col>
      <xdr:colOff>0</xdr:colOff>
      <xdr:row>27</xdr:row>
      <xdr:rowOff>114300</xdr:rowOff>
    </xdr:from>
    <xdr:to>
      <xdr:col>1</xdr:col>
      <xdr:colOff>1069463</xdr:colOff>
      <xdr:row>29</xdr:row>
      <xdr:rowOff>95250</xdr:rowOff>
    </xdr:to>
    <xdr:pic>
      <xdr:nvPicPr>
        <xdr:cNvPr id="5" name="Picture 2">
          <a:extLst>
            <a:ext uri="{FF2B5EF4-FFF2-40B4-BE49-F238E27FC236}">
              <a16:creationId xmlns:a16="http://schemas.microsoft.com/office/drawing/2014/main" id="{C3201F98-1C64-4EA7-92FE-1DF17E7F1DCB}"/>
            </a:ext>
            <a:ext uri="{147F2762-F138-4A5C-976F-8EAC2B608ADB}">
              <a16:predDERef xmlns:a16="http://schemas.microsoft.com/office/drawing/2014/main" pred="{E0AAC6A0-DC3D-410D-9EDB-61C008ECE7C2}"/>
            </a:ext>
          </a:extLst>
        </xdr:cNvPr>
        <xdr:cNvPicPr>
          <a:picLocks noChangeAspect="1"/>
        </xdr:cNvPicPr>
      </xdr:nvPicPr>
      <xdr:blipFill>
        <a:blip xmlns:r="http://schemas.openxmlformats.org/officeDocument/2006/relationships" r:embed="rId3"/>
        <a:stretch>
          <a:fillRect/>
        </a:stretch>
      </xdr:blipFill>
      <xdr:spPr>
        <a:xfrm>
          <a:off x="914400" y="6467475"/>
          <a:ext cx="1069463" cy="361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4175313</xdr:colOff>
      <xdr:row>0</xdr:row>
      <xdr:rowOff>0</xdr:rowOff>
    </xdr:from>
    <xdr:to>
      <xdr:col>4</xdr:col>
      <xdr:colOff>152695</xdr:colOff>
      <xdr:row>6</xdr:row>
      <xdr:rowOff>45115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5089713" y="0"/>
          <a:ext cx="2244832" cy="1283365"/>
        </a:xfrm>
        <a:prstGeom prst="rect">
          <a:avLst/>
        </a:prstGeom>
      </xdr:spPr>
    </xdr:pic>
    <xdr:clientData/>
  </xdr:twoCellAnchor>
  <xdr:twoCellAnchor editAs="oneCell">
    <xdr:from>
      <xdr:col>0</xdr:col>
      <xdr:colOff>838200</xdr:colOff>
      <xdr:row>43</xdr:row>
      <xdr:rowOff>142875</xdr:rowOff>
    </xdr:from>
    <xdr:to>
      <xdr:col>4</xdr:col>
      <xdr:colOff>0</xdr:colOff>
      <xdr:row>44</xdr:row>
      <xdr:rowOff>123825</xdr:rowOff>
    </xdr:to>
    <xdr:pic>
      <xdr:nvPicPr>
        <xdr:cNvPr id="5" name="Billede 4">
          <a:extLst>
            <a:ext uri="{FF2B5EF4-FFF2-40B4-BE49-F238E27FC236}">
              <a16:creationId xmlns:a16="http://schemas.microsoft.com/office/drawing/2014/main" id="{35D8EA16-0C14-470C-A3A1-C3E0AAB89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81" t="-154768" r="19363" b="-54770"/>
        <a:stretch/>
      </xdr:blipFill>
      <xdr:spPr>
        <a:xfrm>
          <a:off x="838200" y="10420350"/>
          <a:ext cx="6343650" cy="171450"/>
        </a:xfrm>
        <a:prstGeom prst="rect">
          <a:avLst/>
        </a:prstGeom>
      </xdr:spPr>
    </xdr:pic>
    <xdr:clientData/>
  </xdr:twoCellAnchor>
  <xdr:twoCellAnchor editAs="oneCell">
    <xdr:from>
      <xdr:col>1</xdr:col>
      <xdr:colOff>28575</xdr:colOff>
      <xdr:row>47</xdr:row>
      <xdr:rowOff>76200</xdr:rowOff>
    </xdr:from>
    <xdr:to>
      <xdr:col>1</xdr:col>
      <xdr:colOff>1098038</xdr:colOff>
      <xdr:row>49</xdr:row>
      <xdr:rowOff>57150</xdr:rowOff>
    </xdr:to>
    <xdr:pic>
      <xdr:nvPicPr>
        <xdr:cNvPr id="4" name="Picture 2">
          <a:extLst>
            <a:ext uri="{FF2B5EF4-FFF2-40B4-BE49-F238E27FC236}">
              <a16:creationId xmlns:a16="http://schemas.microsoft.com/office/drawing/2014/main" id="{DD438E98-03A7-4FC8-A4AF-11D70F45E771}"/>
            </a:ext>
          </a:extLst>
        </xdr:cNvPr>
        <xdr:cNvPicPr>
          <a:picLocks noChangeAspect="1"/>
        </xdr:cNvPicPr>
      </xdr:nvPicPr>
      <xdr:blipFill>
        <a:blip xmlns:r="http://schemas.openxmlformats.org/officeDocument/2006/relationships" r:embed="rId3"/>
        <a:stretch>
          <a:fillRect/>
        </a:stretch>
      </xdr:blipFill>
      <xdr:spPr>
        <a:xfrm>
          <a:off x="942975" y="11353800"/>
          <a:ext cx="1069463" cy="3619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252204</xdr:colOff>
      <xdr:row>3</xdr:row>
      <xdr:rowOff>121707</xdr:rowOff>
    </xdr:from>
    <xdr:to>
      <xdr:col>19</xdr:col>
      <xdr:colOff>1270240</xdr:colOff>
      <xdr:row>8</xdr:row>
      <xdr:rowOff>73525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2329904" y="693207"/>
          <a:ext cx="2246761" cy="1266268"/>
        </a:xfrm>
        <a:prstGeom prst="rect">
          <a:avLst/>
        </a:prstGeom>
      </xdr:spPr>
    </xdr:pic>
    <xdr:clientData/>
  </xdr:twoCellAnchor>
  <xdr:twoCellAnchor editAs="oneCell">
    <xdr:from>
      <xdr:col>0</xdr:col>
      <xdr:colOff>885825</xdr:colOff>
      <xdr:row>8</xdr:row>
      <xdr:rowOff>2380</xdr:rowOff>
    </xdr:from>
    <xdr:to>
      <xdr:col>1</xdr:col>
      <xdr:colOff>1814972</xdr:colOff>
      <xdr:row>9</xdr:row>
      <xdr:rowOff>61911</xdr:rowOff>
    </xdr:to>
    <xdr:pic>
      <xdr:nvPicPr>
        <xdr:cNvPr id="12" name="Picture 11">
          <a:hlinkClick xmlns:r="http://schemas.openxmlformats.org/officeDocument/2006/relationships" r:id="rId2"/>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3"/>
        <a:stretch>
          <a:fillRect/>
        </a:stretch>
      </xdr:blipFill>
      <xdr:spPr>
        <a:xfrm>
          <a:off x="885825" y="1888330"/>
          <a:ext cx="1853072" cy="383381"/>
        </a:xfrm>
        <a:prstGeom prst="rect">
          <a:avLst/>
        </a:prstGeom>
      </xdr:spPr>
    </xdr:pic>
    <xdr:clientData/>
  </xdr:twoCellAnchor>
  <xdr:twoCellAnchor editAs="oneCell">
    <xdr:from>
      <xdr:col>0</xdr:col>
      <xdr:colOff>781049</xdr:colOff>
      <xdr:row>59</xdr:row>
      <xdr:rowOff>19050</xdr:rowOff>
    </xdr:from>
    <xdr:to>
      <xdr:col>20</xdr:col>
      <xdr:colOff>306784</xdr:colOff>
      <xdr:row>60</xdr:row>
      <xdr:rowOff>163775</xdr:rowOff>
    </xdr:to>
    <xdr:pic>
      <xdr:nvPicPr>
        <xdr:cNvPr id="6" name="Billede 5">
          <a:extLst>
            <a:ext uri="{FF2B5EF4-FFF2-40B4-BE49-F238E27FC236}">
              <a16:creationId xmlns:a16="http://schemas.microsoft.com/office/drawing/2014/main" id="{48466278-C1AB-4EC7-A2E9-86D80C40E1B6}"/>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981" t="-154766" r="-3064" b="-89159"/>
        <a:stretch/>
      </xdr:blipFill>
      <xdr:spPr>
        <a:xfrm>
          <a:off x="781049" y="13973175"/>
          <a:ext cx="14230351" cy="335226"/>
        </a:xfrm>
        <a:prstGeom prst="rect">
          <a:avLst/>
        </a:prstGeom>
      </xdr:spPr>
    </xdr:pic>
    <xdr:clientData/>
  </xdr:twoCellAnchor>
  <xdr:twoCellAnchor editAs="oneCell">
    <xdr:from>
      <xdr:col>1</xdr:col>
      <xdr:colOff>0</xdr:colOff>
      <xdr:row>63</xdr:row>
      <xdr:rowOff>171450</xdr:rowOff>
    </xdr:from>
    <xdr:to>
      <xdr:col>1</xdr:col>
      <xdr:colOff>1064701</xdr:colOff>
      <xdr:row>65</xdr:row>
      <xdr:rowOff>154384</xdr:rowOff>
    </xdr:to>
    <xdr:pic>
      <xdr:nvPicPr>
        <xdr:cNvPr id="9" name="Picture 2">
          <a:extLst>
            <a:ext uri="{FF2B5EF4-FFF2-40B4-BE49-F238E27FC236}">
              <a16:creationId xmlns:a16="http://schemas.microsoft.com/office/drawing/2014/main" id="{59996332-1639-4F40-B72B-6F27E64561B1}"/>
            </a:ext>
          </a:extLst>
        </xdr:cNvPr>
        <xdr:cNvPicPr>
          <a:picLocks noChangeAspect="1"/>
        </xdr:cNvPicPr>
      </xdr:nvPicPr>
      <xdr:blipFill>
        <a:blip xmlns:r="http://schemas.openxmlformats.org/officeDocument/2006/relationships" r:embed="rId5"/>
        <a:stretch>
          <a:fillRect/>
        </a:stretch>
      </xdr:blipFill>
      <xdr:spPr>
        <a:xfrm>
          <a:off x="923925" y="15068550"/>
          <a:ext cx="1064701" cy="3639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270063</xdr:colOff>
      <xdr:row>4</xdr:row>
      <xdr:rowOff>152400</xdr:rowOff>
    </xdr:from>
    <xdr:to>
      <xdr:col>11</xdr:col>
      <xdr:colOff>1167291</xdr:colOff>
      <xdr:row>9</xdr:row>
      <xdr:rowOff>372981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280463" y="914400"/>
          <a:ext cx="2240253" cy="1270236"/>
        </a:xfrm>
        <a:prstGeom prst="rect">
          <a:avLst/>
        </a:prstGeom>
      </xdr:spPr>
    </xdr:pic>
    <xdr:clientData/>
  </xdr:twoCellAnchor>
  <xdr:twoCellAnchor editAs="oneCell">
    <xdr:from>
      <xdr:col>0</xdr:col>
      <xdr:colOff>857250</xdr:colOff>
      <xdr:row>10</xdr:row>
      <xdr:rowOff>19050</xdr:rowOff>
    </xdr:from>
    <xdr:to>
      <xdr:col>1</xdr:col>
      <xdr:colOff>1870167</xdr:colOff>
      <xdr:row>11</xdr:row>
      <xdr:rowOff>91516</xdr:rowOff>
    </xdr:to>
    <xdr:pic>
      <xdr:nvPicPr>
        <xdr:cNvPr id="14" name="Picture 13">
          <a:hlinkClick xmlns:r="http://schemas.openxmlformats.org/officeDocument/2006/relationships" r:id="rId2"/>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3"/>
        <a:stretch>
          <a:fillRect/>
        </a:stretch>
      </xdr:blipFill>
      <xdr:spPr>
        <a:xfrm>
          <a:off x="857250" y="2181225"/>
          <a:ext cx="1927317" cy="424891"/>
        </a:xfrm>
        <a:prstGeom prst="rect">
          <a:avLst/>
        </a:prstGeom>
      </xdr:spPr>
    </xdr:pic>
    <xdr:clientData/>
  </xdr:twoCellAnchor>
  <xdr:twoCellAnchor editAs="oneCell">
    <xdr:from>
      <xdr:col>0</xdr:col>
      <xdr:colOff>838199</xdr:colOff>
      <xdr:row>57</xdr:row>
      <xdr:rowOff>190499</xdr:rowOff>
    </xdr:from>
    <xdr:to>
      <xdr:col>13</xdr:col>
      <xdr:colOff>38100</xdr:colOff>
      <xdr:row>58</xdr:row>
      <xdr:rowOff>176206</xdr:rowOff>
    </xdr:to>
    <xdr:pic>
      <xdr:nvPicPr>
        <xdr:cNvPr id="5" name="Billede 4">
          <a:extLst>
            <a:ext uri="{FF2B5EF4-FFF2-40B4-BE49-F238E27FC236}">
              <a16:creationId xmlns:a16="http://schemas.microsoft.com/office/drawing/2014/main" id="{7D4035F7-0994-4206-8C2A-4C20C4C3E05A}"/>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981" t="-154772" r="-2573" b="-123559"/>
        <a:stretch/>
      </xdr:blipFill>
      <xdr:spPr>
        <a:xfrm>
          <a:off x="838199" y="11582399"/>
          <a:ext cx="8963026" cy="233357"/>
        </a:xfrm>
        <a:prstGeom prst="rect">
          <a:avLst/>
        </a:prstGeom>
      </xdr:spPr>
    </xdr:pic>
    <xdr:clientData/>
  </xdr:twoCellAnchor>
  <xdr:twoCellAnchor editAs="oneCell">
    <xdr:from>
      <xdr:col>1</xdr:col>
      <xdr:colOff>0</xdr:colOff>
      <xdr:row>61</xdr:row>
      <xdr:rowOff>76200</xdr:rowOff>
    </xdr:from>
    <xdr:to>
      <xdr:col>1</xdr:col>
      <xdr:colOff>1069463</xdr:colOff>
      <xdr:row>62</xdr:row>
      <xdr:rowOff>190500</xdr:rowOff>
    </xdr:to>
    <xdr:pic>
      <xdr:nvPicPr>
        <xdr:cNvPr id="3" name="Picture 2">
          <a:extLst>
            <a:ext uri="{FF2B5EF4-FFF2-40B4-BE49-F238E27FC236}">
              <a16:creationId xmlns:a16="http://schemas.microsoft.com/office/drawing/2014/main" id="{063D505C-CE14-44C8-A10E-DC3A1F48DF02}"/>
            </a:ext>
          </a:extLst>
        </xdr:cNvPr>
        <xdr:cNvPicPr>
          <a:picLocks noChangeAspect="1"/>
        </xdr:cNvPicPr>
      </xdr:nvPicPr>
      <xdr:blipFill>
        <a:blip xmlns:r="http://schemas.openxmlformats.org/officeDocument/2006/relationships" r:embed="rId5"/>
        <a:stretch>
          <a:fillRect/>
        </a:stretch>
      </xdr:blipFill>
      <xdr:spPr>
        <a:xfrm>
          <a:off x="914400" y="14773275"/>
          <a:ext cx="1069463" cy="3619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229580</xdr:colOff>
      <xdr:row>3</xdr:row>
      <xdr:rowOff>590</xdr:rowOff>
    </xdr:from>
    <xdr:to>
      <xdr:col>6</xdr:col>
      <xdr:colOff>225</xdr:colOff>
      <xdr:row>9</xdr:row>
      <xdr:rowOff>32855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268930" y="572090"/>
          <a:ext cx="2466220" cy="1270515"/>
        </a:xfrm>
        <a:prstGeom prst="rect">
          <a:avLst/>
        </a:prstGeom>
      </xdr:spPr>
    </xdr:pic>
    <xdr:clientData/>
  </xdr:twoCellAnchor>
  <xdr:twoCellAnchor editAs="oneCell">
    <xdr:from>
      <xdr:col>0</xdr:col>
      <xdr:colOff>838199</xdr:colOff>
      <xdr:row>27</xdr:row>
      <xdr:rowOff>0</xdr:rowOff>
    </xdr:from>
    <xdr:to>
      <xdr:col>6</xdr:col>
      <xdr:colOff>0</xdr:colOff>
      <xdr:row>28</xdr:row>
      <xdr:rowOff>123825</xdr:rowOff>
    </xdr:to>
    <xdr:pic>
      <xdr:nvPicPr>
        <xdr:cNvPr id="5" name="Billede 4">
          <a:extLst>
            <a:ext uri="{FF2B5EF4-FFF2-40B4-BE49-F238E27FC236}">
              <a16:creationId xmlns:a16="http://schemas.microsoft.com/office/drawing/2014/main" id="{2D43AADE-3A67-4FF6-AA78-599EA38A3D3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81" t="-154768" r="19363" b="-54770"/>
        <a:stretch/>
      </xdr:blipFill>
      <xdr:spPr>
        <a:xfrm>
          <a:off x="838199" y="55121175"/>
          <a:ext cx="11896726" cy="314325"/>
        </a:xfrm>
        <a:prstGeom prst="rect">
          <a:avLst/>
        </a:prstGeom>
      </xdr:spPr>
    </xdr:pic>
    <xdr:clientData/>
  </xdr:twoCellAnchor>
  <xdr:twoCellAnchor editAs="oneCell">
    <xdr:from>
      <xdr:col>1</xdr:col>
      <xdr:colOff>9525</xdr:colOff>
      <xdr:row>31</xdr:row>
      <xdr:rowOff>104775</xdr:rowOff>
    </xdr:from>
    <xdr:to>
      <xdr:col>1</xdr:col>
      <xdr:colOff>1078988</xdr:colOff>
      <xdr:row>33</xdr:row>
      <xdr:rowOff>85725</xdr:rowOff>
    </xdr:to>
    <xdr:pic>
      <xdr:nvPicPr>
        <xdr:cNvPr id="3" name="Picture 2">
          <a:extLst>
            <a:ext uri="{FF2B5EF4-FFF2-40B4-BE49-F238E27FC236}">
              <a16:creationId xmlns:a16="http://schemas.microsoft.com/office/drawing/2014/main" id="{72BDA05C-C5BE-44B5-876A-1E2663CE188C}"/>
            </a:ext>
          </a:extLst>
        </xdr:cNvPr>
        <xdr:cNvPicPr>
          <a:picLocks noChangeAspect="1"/>
        </xdr:cNvPicPr>
      </xdr:nvPicPr>
      <xdr:blipFill>
        <a:blip xmlns:r="http://schemas.openxmlformats.org/officeDocument/2006/relationships" r:embed="rId3"/>
        <a:stretch>
          <a:fillRect/>
        </a:stretch>
      </xdr:blipFill>
      <xdr:spPr>
        <a:xfrm>
          <a:off x="923925" y="55987950"/>
          <a:ext cx="1069463" cy="361950"/>
        </a:xfrm>
        <a:prstGeom prst="rect">
          <a:avLst/>
        </a:prstGeom>
      </xdr:spPr>
    </xdr:pic>
    <xdr:clientData/>
  </xdr:twoCellAnchor>
  <xdr:twoCellAnchor editAs="oneCell">
    <xdr:from>
      <xdr:col>0</xdr:col>
      <xdr:colOff>853440</xdr:colOff>
      <xdr:row>8</xdr:row>
      <xdr:rowOff>60960</xdr:rowOff>
    </xdr:from>
    <xdr:to>
      <xdr:col>1</xdr:col>
      <xdr:colOff>1866357</xdr:colOff>
      <xdr:row>10</xdr:row>
      <xdr:rowOff>102946</xdr:rowOff>
    </xdr:to>
    <xdr:pic>
      <xdr:nvPicPr>
        <xdr:cNvPr id="4" name="Picture 13">
          <a:hlinkClick xmlns:r="http://schemas.openxmlformats.org/officeDocument/2006/relationships" r:id="rId4"/>
          <a:extLst>
            <a:ext uri="{FF2B5EF4-FFF2-40B4-BE49-F238E27FC236}">
              <a16:creationId xmlns:a16="http://schemas.microsoft.com/office/drawing/2014/main" id="{401DD075-882C-4E20-9A0A-E3CFDA127D15}"/>
            </a:ext>
          </a:extLst>
        </xdr:cNvPr>
        <xdr:cNvPicPr>
          <a:picLocks noChangeAspect="1"/>
        </xdr:cNvPicPr>
      </xdr:nvPicPr>
      <xdr:blipFill>
        <a:blip xmlns:r="http://schemas.openxmlformats.org/officeDocument/2006/relationships" r:embed="rId5"/>
        <a:stretch>
          <a:fillRect/>
        </a:stretch>
      </xdr:blipFill>
      <xdr:spPr>
        <a:xfrm>
          <a:off x="853440" y="1676400"/>
          <a:ext cx="1904457" cy="4229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495690</xdr:colOff>
      <xdr:row>0</xdr:row>
      <xdr:rowOff>182234</xdr:rowOff>
    </xdr:from>
    <xdr:to>
      <xdr:col>10</xdr:col>
      <xdr:colOff>7947</xdr:colOff>
      <xdr:row>7</xdr:row>
      <xdr:rowOff>23720</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6896490" y="182234"/>
          <a:ext cx="2255457" cy="1270236"/>
        </a:xfrm>
        <a:prstGeom prst="rect">
          <a:avLst/>
        </a:prstGeom>
      </xdr:spPr>
    </xdr:pic>
    <xdr:clientData/>
  </xdr:twoCellAnchor>
  <xdr:oneCellAnchor>
    <xdr:from>
      <xdr:col>0</xdr:col>
      <xdr:colOff>847724</xdr:colOff>
      <xdr:row>56</xdr:row>
      <xdr:rowOff>123824</xdr:rowOff>
    </xdr:from>
    <xdr:ext cx="8448675" cy="211217"/>
    <xdr:pic>
      <xdr:nvPicPr>
        <xdr:cNvPr id="3" name="Billede 2">
          <a:extLst>
            <a:ext uri="{FF2B5EF4-FFF2-40B4-BE49-F238E27FC236}">
              <a16:creationId xmlns:a16="http://schemas.microsoft.com/office/drawing/2014/main" id="{D095BCB6-F4C4-450B-B3E5-78D58C65D60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80" t="-154771" r="-1962" b="-106357"/>
        <a:stretch/>
      </xdr:blipFill>
      <xdr:spPr>
        <a:xfrm>
          <a:off x="847724" y="11010899"/>
          <a:ext cx="8448675" cy="211217"/>
        </a:xfrm>
        <a:prstGeom prst="rect">
          <a:avLst/>
        </a:prstGeom>
      </xdr:spPr>
    </xdr:pic>
    <xdr:clientData/>
  </xdr:oneCellAnchor>
  <xdr:twoCellAnchor editAs="oneCell">
    <xdr:from>
      <xdr:col>0</xdr:col>
      <xdr:colOff>895350</xdr:colOff>
      <xdr:row>60</xdr:row>
      <xdr:rowOff>57150</xdr:rowOff>
    </xdr:from>
    <xdr:to>
      <xdr:col>2</xdr:col>
      <xdr:colOff>136013</xdr:colOff>
      <xdr:row>62</xdr:row>
      <xdr:rowOff>38100</xdr:rowOff>
    </xdr:to>
    <xdr:pic>
      <xdr:nvPicPr>
        <xdr:cNvPr id="2" name="Picture 2">
          <a:extLst>
            <a:ext uri="{FF2B5EF4-FFF2-40B4-BE49-F238E27FC236}">
              <a16:creationId xmlns:a16="http://schemas.microsoft.com/office/drawing/2014/main" id="{E2F15130-5E05-4310-812A-419E1FA3E655}"/>
            </a:ext>
          </a:extLst>
        </xdr:cNvPr>
        <xdr:cNvPicPr>
          <a:picLocks noChangeAspect="1"/>
        </xdr:cNvPicPr>
      </xdr:nvPicPr>
      <xdr:blipFill>
        <a:blip xmlns:r="http://schemas.openxmlformats.org/officeDocument/2006/relationships" r:embed="rId3"/>
        <a:stretch>
          <a:fillRect/>
        </a:stretch>
      </xdr:blipFill>
      <xdr:spPr>
        <a:xfrm>
          <a:off x="895350" y="11591925"/>
          <a:ext cx="1069463" cy="3619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4315588</xdr:colOff>
      <xdr:row>0</xdr:row>
      <xdr:rowOff>0</xdr:rowOff>
    </xdr:from>
    <xdr:to>
      <xdr:col>4</xdr:col>
      <xdr:colOff>750059</xdr:colOff>
      <xdr:row>6</xdr:row>
      <xdr:rowOff>40007</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5915788" y="0"/>
          <a:ext cx="2273296" cy="1278257"/>
        </a:xfrm>
        <a:prstGeom prst="rect">
          <a:avLst/>
        </a:prstGeom>
      </xdr:spPr>
    </xdr:pic>
    <xdr:clientData/>
  </xdr:twoCellAnchor>
  <xdr:twoCellAnchor editAs="oneCell">
    <xdr:from>
      <xdr:col>1</xdr:col>
      <xdr:colOff>170990</xdr:colOff>
      <xdr:row>8</xdr:row>
      <xdr:rowOff>142063</xdr:rowOff>
    </xdr:from>
    <xdr:to>
      <xdr:col>1</xdr:col>
      <xdr:colOff>548022</xdr:colOff>
      <xdr:row>10</xdr:row>
      <xdr:rowOff>174751</xdr:rowOff>
    </xdr:to>
    <xdr:pic>
      <xdr:nvPicPr>
        <xdr:cNvPr id="4" name="Picture 10">
          <a:extLst>
            <a:ext uri="{FF2B5EF4-FFF2-40B4-BE49-F238E27FC236}">
              <a16:creationId xmlns:a16="http://schemas.microsoft.com/office/drawing/2014/main" id="{F0AE07D4-6847-4512-A738-37B517471A16}"/>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2559160"/>
          <a:ext cx="377032" cy="432123"/>
        </a:xfrm>
        <a:prstGeom prst="rect">
          <a:avLst/>
        </a:prstGeom>
      </xdr:spPr>
    </xdr:pic>
    <xdr:clientData/>
  </xdr:twoCellAnchor>
  <xdr:twoCellAnchor editAs="oneCell">
    <xdr:from>
      <xdr:col>1</xdr:col>
      <xdr:colOff>170990</xdr:colOff>
      <xdr:row>20</xdr:row>
      <xdr:rowOff>148261</xdr:rowOff>
    </xdr:from>
    <xdr:to>
      <xdr:col>1</xdr:col>
      <xdr:colOff>548022</xdr:colOff>
      <xdr:row>22</xdr:row>
      <xdr:rowOff>191190</xdr:rowOff>
    </xdr:to>
    <xdr:pic>
      <xdr:nvPicPr>
        <xdr:cNvPr id="6" name="Picture 10">
          <a:extLst>
            <a:ext uri="{FF2B5EF4-FFF2-40B4-BE49-F238E27FC236}">
              <a16:creationId xmlns:a16="http://schemas.microsoft.com/office/drawing/2014/main" id="{A4E98114-E622-46C9-8108-319539C15E25}"/>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4910761"/>
          <a:ext cx="377032" cy="432123"/>
        </a:xfrm>
        <a:prstGeom prst="rect">
          <a:avLst/>
        </a:prstGeom>
      </xdr:spPr>
    </xdr:pic>
    <xdr:clientData/>
  </xdr:twoCellAnchor>
  <xdr:twoCellAnchor editAs="oneCell">
    <xdr:from>
      <xdr:col>1</xdr:col>
      <xdr:colOff>170990</xdr:colOff>
      <xdr:row>24</xdr:row>
      <xdr:rowOff>153741</xdr:rowOff>
    </xdr:from>
    <xdr:to>
      <xdr:col>1</xdr:col>
      <xdr:colOff>548022</xdr:colOff>
      <xdr:row>26</xdr:row>
      <xdr:rowOff>196670</xdr:rowOff>
    </xdr:to>
    <xdr:pic>
      <xdr:nvPicPr>
        <xdr:cNvPr id="7" name="Picture 10">
          <a:extLst>
            <a:ext uri="{FF2B5EF4-FFF2-40B4-BE49-F238E27FC236}">
              <a16:creationId xmlns:a16="http://schemas.microsoft.com/office/drawing/2014/main" id="{2820746B-3F3E-429B-8B9C-CEC8558D093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5694628"/>
          <a:ext cx="377032" cy="432123"/>
        </a:xfrm>
        <a:prstGeom prst="rect">
          <a:avLst/>
        </a:prstGeom>
      </xdr:spPr>
    </xdr:pic>
    <xdr:clientData/>
  </xdr:twoCellAnchor>
  <xdr:twoCellAnchor editAs="oneCell">
    <xdr:from>
      <xdr:col>1</xdr:col>
      <xdr:colOff>170990</xdr:colOff>
      <xdr:row>28</xdr:row>
      <xdr:rowOff>159221</xdr:rowOff>
    </xdr:from>
    <xdr:to>
      <xdr:col>1</xdr:col>
      <xdr:colOff>548022</xdr:colOff>
      <xdr:row>30</xdr:row>
      <xdr:rowOff>202150</xdr:rowOff>
    </xdr:to>
    <xdr:pic>
      <xdr:nvPicPr>
        <xdr:cNvPr id="8" name="Picture 10">
          <a:extLst>
            <a:ext uri="{FF2B5EF4-FFF2-40B4-BE49-F238E27FC236}">
              <a16:creationId xmlns:a16="http://schemas.microsoft.com/office/drawing/2014/main" id="{DBE48167-2782-4024-9A9D-78DB07E8B387}"/>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6478495"/>
          <a:ext cx="377032" cy="432123"/>
        </a:xfrm>
        <a:prstGeom prst="rect">
          <a:avLst/>
        </a:prstGeom>
      </xdr:spPr>
    </xdr:pic>
    <xdr:clientData/>
  </xdr:twoCellAnchor>
  <xdr:twoCellAnchor editAs="oneCell">
    <xdr:from>
      <xdr:col>1</xdr:col>
      <xdr:colOff>170990</xdr:colOff>
      <xdr:row>32</xdr:row>
      <xdr:rowOff>164701</xdr:rowOff>
    </xdr:from>
    <xdr:to>
      <xdr:col>1</xdr:col>
      <xdr:colOff>548022</xdr:colOff>
      <xdr:row>34</xdr:row>
      <xdr:rowOff>207630</xdr:rowOff>
    </xdr:to>
    <xdr:pic>
      <xdr:nvPicPr>
        <xdr:cNvPr id="9" name="Picture 10">
          <a:extLst>
            <a:ext uri="{FF2B5EF4-FFF2-40B4-BE49-F238E27FC236}">
              <a16:creationId xmlns:a16="http://schemas.microsoft.com/office/drawing/2014/main" id="{0D4200D0-D7AA-4001-9FAB-294E0E1BE84D}"/>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7262362"/>
          <a:ext cx="377032" cy="432123"/>
        </a:xfrm>
        <a:prstGeom prst="rect">
          <a:avLst/>
        </a:prstGeom>
      </xdr:spPr>
    </xdr:pic>
    <xdr:clientData/>
  </xdr:twoCellAnchor>
  <xdr:twoCellAnchor editAs="oneCell">
    <xdr:from>
      <xdr:col>1</xdr:col>
      <xdr:colOff>170990</xdr:colOff>
      <xdr:row>36</xdr:row>
      <xdr:rowOff>170181</xdr:rowOff>
    </xdr:from>
    <xdr:to>
      <xdr:col>1</xdr:col>
      <xdr:colOff>548022</xdr:colOff>
      <xdr:row>38</xdr:row>
      <xdr:rowOff>213110</xdr:rowOff>
    </xdr:to>
    <xdr:pic>
      <xdr:nvPicPr>
        <xdr:cNvPr id="11" name="Picture 10">
          <a:extLst>
            <a:ext uri="{FF2B5EF4-FFF2-40B4-BE49-F238E27FC236}">
              <a16:creationId xmlns:a16="http://schemas.microsoft.com/office/drawing/2014/main" id="{78BAD0F2-D449-41E1-BB75-0C8A4E5BE2EF}"/>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8046229"/>
          <a:ext cx="377032" cy="432123"/>
        </a:xfrm>
        <a:prstGeom prst="rect">
          <a:avLst/>
        </a:prstGeom>
      </xdr:spPr>
    </xdr:pic>
    <xdr:clientData/>
  </xdr:twoCellAnchor>
  <xdr:twoCellAnchor editAs="oneCell">
    <xdr:from>
      <xdr:col>1</xdr:col>
      <xdr:colOff>170990</xdr:colOff>
      <xdr:row>40</xdr:row>
      <xdr:rowOff>175658</xdr:rowOff>
    </xdr:from>
    <xdr:to>
      <xdr:col>1</xdr:col>
      <xdr:colOff>548022</xdr:colOff>
      <xdr:row>42</xdr:row>
      <xdr:rowOff>218588</xdr:rowOff>
    </xdr:to>
    <xdr:pic>
      <xdr:nvPicPr>
        <xdr:cNvPr id="12" name="Picture 10">
          <a:extLst>
            <a:ext uri="{FF2B5EF4-FFF2-40B4-BE49-F238E27FC236}">
              <a16:creationId xmlns:a16="http://schemas.microsoft.com/office/drawing/2014/main" id="{8AD30035-4ED1-4779-9266-2B78FFDEA77E}"/>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8830093"/>
          <a:ext cx="377032" cy="432123"/>
        </a:xfrm>
        <a:prstGeom prst="rect">
          <a:avLst/>
        </a:prstGeom>
      </xdr:spPr>
    </xdr:pic>
    <xdr:clientData/>
  </xdr:twoCellAnchor>
  <xdr:twoCellAnchor editAs="oneCell">
    <xdr:from>
      <xdr:col>1</xdr:col>
      <xdr:colOff>170990</xdr:colOff>
      <xdr:row>12</xdr:row>
      <xdr:rowOff>137301</xdr:rowOff>
    </xdr:from>
    <xdr:to>
      <xdr:col>1</xdr:col>
      <xdr:colOff>548022</xdr:colOff>
      <xdr:row>14</xdr:row>
      <xdr:rowOff>180231</xdr:rowOff>
    </xdr:to>
    <xdr:pic>
      <xdr:nvPicPr>
        <xdr:cNvPr id="14" name="Picture 10">
          <a:extLst>
            <a:ext uri="{FF2B5EF4-FFF2-40B4-BE49-F238E27FC236}">
              <a16:creationId xmlns:a16="http://schemas.microsoft.com/office/drawing/2014/main" id="{62536022-5E52-47F7-A836-3FEBACB74DBC}"/>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3343027"/>
          <a:ext cx="377032" cy="432123"/>
        </a:xfrm>
        <a:prstGeom prst="rect">
          <a:avLst/>
        </a:prstGeom>
      </xdr:spPr>
    </xdr:pic>
    <xdr:clientData/>
  </xdr:twoCellAnchor>
  <xdr:twoCellAnchor editAs="oneCell">
    <xdr:from>
      <xdr:col>1</xdr:col>
      <xdr:colOff>170990</xdr:colOff>
      <xdr:row>16</xdr:row>
      <xdr:rowOff>142781</xdr:rowOff>
    </xdr:from>
    <xdr:to>
      <xdr:col>1</xdr:col>
      <xdr:colOff>548022</xdr:colOff>
      <xdr:row>18</xdr:row>
      <xdr:rowOff>185711</xdr:rowOff>
    </xdr:to>
    <xdr:pic>
      <xdr:nvPicPr>
        <xdr:cNvPr id="15" name="Picture 10">
          <a:extLst>
            <a:ext uri="{FF2B5EF4-FFF2-40B4-BE49-F238E27FC236}">
              <a16:creationId xmlns:a16="http://schemas.microsoft.com/office/drawing/2014/main" id="{8F0BFE1D-3BB9-4477-AE73-747AC2DFA146}"/>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337" b="96314" l="6358" r="92486">
                      <a14:foregroundMark x1="7225" y1="44226" x2="9827" y2="53563"/>
                      <a14:foregroundMark x1="90751" y1="40295" x2="92486" y2="48157"/>
                      <a14:foregroundMark x1="45087" y1="90172" x2="50289" y2="92875"/>
                      <a14:foregroundMark x1="49711" y1="96314" x2="44509" y2="92875"/>
                      <a14:foregroundMark x1="51156" y1="40295" x2="51156" y2="40295"/>
                      <a14:foregroundMark x1="52023" y1="52826" x2="45376" y2="28993"/>
                      <a14:foregroundMark x1="46243" y1="57985" x2="60116" y2="39558"/>
                      <a14:foregroundMark x1="51156" y1="54545" x2="50289" y2="47420"/>
                      <a14:foregroundMark x1="43353" y1="55283" x2="48266" y2="30713"/>
                    </a14:backgroundRemoval>
                  </a14:imgEffect>
                </a14:imgLayer>
              </a14:imgProps>
            </a:ext>
          </a:extLst>
        </a:blip>
        <a:stretch>
          <a:fillRect/>
        </a:stretch>
      </xdr:blipFill>
      <xdr:spPr>
        <a:xfrm>
          <a:off x="1082522" y="4126894"/>
          <a:ext cx="377032" cy="432123"/>
        </a:xfrm>
        <a:prstGeom prst="rect">
          <a:avLst/>
        </a:prstGeom>
      </xdr:spPr>
    </xdr:pic>
    <xdr:clientData/>
  </xdr:twoCellAnchor>
  <xdr:twoCellAnchor editAs="oneCell">
    <xdr:from>
      <xdr:col>0</xdr:col>
      <xdr:colOff>819868</xdr:colOff>
      <xdr:row>47</xdr:row>
      <xdr:rowOff>91665</xdr:rowOff>
    </xdr:from>
    <xdr:to>
      <xdr:col>4</xdr:col>
      <xdr:colOff>28575</xdr:colOff>
      <xdr:row>48</xdr:row>
      <xdr:rowOff>154054</xdr:rowOff>
    </xdr:to>
    <xdr:pic>
      <xdr:nvPicPr>
        <xdr:cNvPr id="13" name="Billede 12">
          <a:extLst>
            <a:ext uri="{FF2B5EF4-FFF2-40B4-BE49-F238E27FC236}">
              <a16:creationId xmlns:a16="http://schemas.microsoft.com/office/drawing/2014/main" id="{79911620-6984-4012-B93C-E7BFE684DEA9}"/>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981" t="-154767" r="21016" b="-200007"/>
        <a:stretch/>
      </xdr:blipFill>
      <xdr:spPr>
        <a:xfrm>
          <a:off x="819868" y="9616665"/>
          <a:ext cx="6647732" cy="252889"/>
        </a:xfrm>
        <a:prstGeom prst="rect">
          <a:avLst/>
        </a:prstGeom>
      </xdr:spPr>
    </xdr:pic>
    <xdr:clientData/>
  </xdr:twoCellAnchor>
  <xdr:twoCellAnchor editAs="oneCell">
    <xdr:from>
      <xdr:col>1</xdr:col>
      <xdr:colOff>9525</xdr:colOff>
      <xdr:row>51</xdr:row>
      <xdr:rowOff>47625</xdr:rowOff>
    </xdr:from>
    <xdr:to>
      <xdr:col>2</xdr:col>
      <xdr:colOff>393188</xdr:colOff>
      <xdr:row>53</xdr:row>
      <xdr:rowOff>28575</xdr:rowOff>
    </xdr:to>
    <xdr:pic>
      <xdr:nvPicPr>
        <xdr:cNvPr id="3" name="Picture 2">
          <a:extLst>
            <a:ext uri="{FF2B5EF4-FFF2-40B4-BE49-F238E27FC236}">
              <a16:creationId xmlns:a16="http://schemas.microsoft.com/office/drawing/2014/main" id="{F2C630D2-B107-4224-B08D-984C9FAC2B0B}"/>
            </a:ext>
          </a:extLst>
        </xdr:cNvPr>
        <xdr:cNvPicPr>
          <a:picLocks noChangeAspect="1"/>
        </xdr:cNvPicPr>
      </xdr:nvPicPr>
      <xdr:blipFill>
        <a:blip xmlns:r="http://schemas.openxmlformats.org/officeDocument/2006/relationships" r:embed="rId5"/>
        <a:stretch>
          <a:fillRect/>
        </a:stretch>
      </xdr:blipFill>
      <xdr:spPr>
        <a:xfrm>
          <a:off x="923925" y="10334625"/>
          <a:ext cx="1069463" cy="361950"/>
        </a:xfrm>
        <a:prstGeom prst="rect">
          <a:avLst/>
        </a:prstGeom>
      </xdr:spPr>
    </xdr:pic>
    <xdr:clientData/>
  </xdr:twoCellAnchor>
  <xdr:twoCellAnchor editAs="oneCell">
    <xdr:from>
      <xdr:col>0</xdr:col>
      <xdr:colOff>838200</xdr:colOff>
      <xdr:row>44</xdr:row>
      <xdr:rowOff>144780</xdr:rowOff>
    </xdr:from>
    <xdr:to>
      <xdr:col>2</xdr:col>
      <xdr:colOff>1180557</xdr:colOff>
      <xdr:row>46</xdr:row>
      <xdr:rowOff>179146</xdr:rowOff>
    </xdr:to>
    <xdr:pic>
      <xdr:nvPicPr>
        <xdr:cNvPr id="5" name="Picture 13">
          <a:hlinkClick xmlns:r="http://schemas.openxmlformats.org/officeDocument/2006/relationships" r:id="rId6"/>
          <a:extLst>
            <a:ext uri="{FF2B5EF4-FFF2-40B4-BE49-F238E27FC236}">
              <a16:creationId xmlns:a16="http://schemas.microsoft.com/office/drawing/2014/main" id="{8A3B5D86-3151-4CC8-A4AA-45F627B835D4}"/>
            </a:ext>
          </a:extLst>
        </xdr:cNvPr>
        <xdr:cNvPicPr>
          <a:picLocks noChangeAspect="1"/>
        </xdr:cNvPicPr>
      </xdr:nvPicPr>
      <xdr:blipFill>
        <a:blip xmlns:r="http://schemas.openxmlformats.org/officeDocument/2006/relationships" r:embed="rId7"/>
        <a:stretch>
          <a:fillRect/>
        </a:stretch>
      </xdr:blipFill>
      <xdr:spPr>
        <a:xfrm>
          <a:off x="838200" y="9006840"/>
          <a:ext cx="1904457" cy="4229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hyperlink" Target="https://motorst.dk/erhverv/selvanmelder"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customProperty" Target="../customProperty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1.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2.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3.bin"/><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customProperty" Target="../customProperty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4EAD8-A4E2-4B33-959A-EE1AC3C9F13E}">
  <dimension ref="A5:H32"/>
  <sheetViews>
    <sheetView tabSelected="1" zoomScaleNormal="100" workbookViewId="0"/>
  </sheetViews>
  <sheetFormatPr defaultColWidth="10.6328125" defaultRowHeight="15" x14ac:dyDescent="0.25"/>
  <cols>
    <col min="1" max="1" width="10.6328125" style="1" customWidth="1"/>
    <col min="2" max="7" width="10.81640625" style="1" customWidth="1"/>
    <col min="8" max="16384" width="10.6328125" style="1"/>
  </cols>
  <sheetData>
    <row r="5" spans="1:8" ht="27.9" customHeight="1" x14ac:dyDescent="0.25">
      <c r="B5" s="64" t="s">
        <v>0</v>
      </c>
      <c r="C5" s="64"/>
      <c r="D5" s="64"/>
      <c r="E5" s="64"/>
      <c r="F5" s="64"/>
      <c r="G5" s="64"/>
      <c r="H5" s="64"/>
    </row>
    <row r="6" spans="1:8" ht="9.9" customHeight="1" x14ac:dyDescent="0.25">
      <c r="A6" s="55"/>
      <c r="B6" s="55"/>
      <c r="C6" s="55"/>
      <c r="D6" s="55"/>
      <c r="E6" s="55"/>
      <c r="F6" s="55"/>
      <c r="G6" s="55"/>
    </row>
    <row r="7" spans="1:8" ht="15" customHeight="1" x14ac:dyDescent="0.25">
      <c r="A7" s="55"/>
      <c r="B7" s="110"/>
      <c r="C7" s="110"/>
      <c r="D7" s="110"/>
      <c r="E7" s="110"/>
      <c r="F7" s="110"/>
      <c r="G7" s="110"/>
    </row>
    <row r="8" spans="1:8" ht="15" customHeight="1" x14ac:dyDescent="0.25">
      <c r="A8" s="55"/>
      <c r="B8" s="93"/>
      <c r="C8" s="93"/>
      <c r="D8" s="93"/>
      <c r="E8" s="93"/>
      <c r="F8" s="93"/>
      <c r="G8" s="93"/>
    </row>
    <row r="9" spans="1:8" ht="15" customHeight="1" x14ac:dyDescent="0.25">
      <c r="B9" s="109" t="s">
        <v>1</v>
      </c>
      <c r="C9" s="109"/>
      <c r="D9" s="109"/>
      <c r="E9" s="109"/>
      <c r="F9" s="109"/>
      <c r="G9" s="109"/>
    </row>
    <row r="10" spans="1:8" ht="15" customHeight="1" x14ac:dyDescent="0.25">
      <c r="B10" s="109"/>
      <c r="C10" s="109"/>
      <c r="D10" s="109"/>
      <c r="E10" s="109"/>
      <c r="F10" s="109"/>
      <c r="G10" s="109"/>
    </row>
    <row r="11" spans="1:8" ht="15" customHeight="1" x14ac:dyDescent="0.25">
      <c r="B11" s="109"/>
      <c r="C11" s="109"/>
      <c r="D11" s="109"/>
      <c r="E11" s="109"/>
      <c r="F11" s="109"/>
      <c r="G11" s="109"/>
    </row>
    <row r="12" spans="1:8" ht="15" customHeight="1" x14ac:dyDescent="0.25">
      <c r="B12" s="109"/>
      <c r="C12" s="109"/>
      <c r="D12" s="109"/>
      <c r="E12" s="109"/>
      <c r="F12" s="109"/>
      <c r="G12" s="109"/>
    </row>
    <row r="13" spans="1:8" ht="15" customHeight="1" x14ac:dyDescent="0.25">
      <c r="B13" s="109"/>
      <c r="C13" s="109"/>
      <c r="D13" s="109"/>
      <c r="E13" s="109"/>
      <c r="F13" s="109"/>
      <c r="G13" s="109"/>
    </row>
    <row r="14" spans="1:8" ht="17.100000000000001" customHeight="1" x14ac:dyDescent="0.25">
      <c r="B14" s="109"/>
      <c r="C14" s="109"/>
      <c r="D14" s="109"/>
      <c r="E14" s="109"/>
      <c r="F14" s="109"/>
      <c r="G14" s="109"/>
    </row>
    <row r="15" spans="1:8" ht="15" customHeight="1" x14ac:dyDescent="0.25">
      <c r="B15" s="109"/>
      <c r="C15" s="109"/>
      <c r="D15" s="109"/>
      <c r="E15" s="109"/>
      <c r="F15" s="109"/>
      <c r="G15" s="109"/>
    </row>
    <row r="16" spans="1:8" ht="15" customHeight="1" x14ac:dyDescent="0.25">
      <c r="B16" s="109"/>
      <c r="C16" s="109"/>
      <c r="D16" s="109"/>
      <c r="E16" s="109"/>
      <c r="F16" s="109"/>
      <c r="G16" s="109"/>
    </row>
    <row r="17" spans="1:8" ht="15" customHeight="1" x14ac:dyDescent="0.25">
      <c r="B17" s="109"/>
      <c r="C17" s="109"/>
      <c r="D17" s="109"/>
      <c r="E17" s="109"/>
      <c r="F17" s="109"/>
      <c r="G17" s="109"/>
    </row>
    <row r="18" spans="1:8" ht="15" customHeight="1" x14ac:dyDescent="0.25">
      <c r="B18" s="109"/>
      <c r="C18" s="109"/>
      <c r="D18" s="109"/>
      <c r="E18" s="109"/>
      <c r="F18" s="109"/>
      <c r="G18" s="109"/>
    </row>
    <row r="19" spans="1:8" ht="15" customHeight="1" x14ac:dyDescent="0.25">
      <c r="B19" s="109"/>
      <c r="C19" s="109"/>
      <c r="D19" s="109"/>
      <c r="E19" s="109"/>
      <c r="F19" s="109"/>
      <c r="G19" s="109"/>
    </row>
    <row r="20" spans="1:8" ht="15" customHeight="1" x14ac:dyDescent="0.25">
      <c r="B20" s="109"/>
      <c r="C20" s="109"/>
      <c r="D20" s="109"/>
      <c r="E20" s="109"/>
      <c r="F20" s="109"/>
      <c r="G20" s="109"/>
    </row>
    <row r="21" spans="1:8" ht="15" customHeight="1" x14ac:dyDescent="0.25">
      <c r="B21" s="75"/>
      <c r="C21" s="75"/>
      <c r="D21" s="75"/>
      <c r="E21" s="75"/>
      <c r="F21" s="75"/>
      <c r="G21" s="75"/>
    </row>
    <row r="22" spans="1:8" ht="17.399999999999999" x14ac:dyDescent="0.25">
      <c r="B22" s="56"/>
      <c r="C22" s="56"/>
      <c r="D22" s="56"/>
      <c r="E22" s="56"/>
      <c r="F22" s="56"/>
    </row>
    <row r="23" spans="1:8" ht="27.6" x14ac:dyDescent="0.25">
      <c r="B23" s="65" t="s">
        <v>2</v>
      </c>
      <c r="C23" s="67"/>
      <c r="D23" s="65"/>
      <c r="E23" s="65"/>
      <c r="F23" s="65"/>
      <c r="G23" s="65"/>
      <c r="H23" s="65"/>
    </row>
    <row r="24" spans="1:8" ht="27.6" x14ac:dyDescent="0.25">
      <c r="A24" s="58"/>
      <c r="B24" s="58"/>
      <c r="C24" s="58"/>
      <c r="D24" s="58"/>
      <c r="E24" s="58"/>
      <c r="F24" s="58"/>
      <c r="G24" s="58"/>
    </row>
    <row r="25" spans="1:8" ht="15" customHeight="1" x14ac:dyDescent="0.2">
      <c r="B25" s="9" t="s">
        <v>3</v>
      </c>
    </row>
    <row r="26" spans="1:8" x14ac:dyDescent="0.2">
      <c r="B26" s="9" t="s">
        <v>4</v>
      </c>
      <c r="C26" s="9"/>
      <c r="D26" s="9"/>
      <c r="E26" s="9"/>
      <c r="F26" s="9"/>
      <c r="G26" s="9"/>
      <c r="H26" s="9"/>
    </row>
    <row r="27" spans="1:8" x14ac:dyDescent="0.2">
      <c r="B27" s="9" t="s">
        <v>5</v>
      </c>
      <c r="C27" s="9"/>
      <c r="D27" s="9"/>
      <c r="E27" s="9"/>
      <c r="F27" s="9"/>
      <c r="G27" s="9"/>
      <c r="H27" s="9"/>
    </row>
    <row r="28" spans="1:8" x14ac:dyDescent="0.2">
      <c r="B28" s="111" t="s">
        <v>108</v>
      </c>
      <c r="C28" s="111"/>
      <c r="D28" s="9"/>
      <c r="E28" s="9"/>
      <c r="F28" s="9"/>
      <c r="G28" s="9"/>
      <c r="H28" s="9"/>
    </row>
    <row r="29" spans="1:8" x14ac:dyDescent="0.2">
      <c r="C29" s="9"/>
      <c r="D29" s="9"/>
      <c r="E29" s="9"/>
      <c r="F29" s="9"/>
      <c r="G29" s="9"/>
      <c r="H29" s="9"/>
    </row>
    <row r="30" spans="1:8" x14ac:dyDescent="0.2">
      <c r="B30" s="9" t="s">
        <v>109</v>
      </c>
      <c r="C30" s="9"/>
      <c r="D30" s="9"/>
      <c r="E30" s="9"/>
      <c r="F30" s="9"/>
      <c r="G30" s="66"/>
    </row>
    <row r="31" spans="1:8" x14ac:dyDescent="0.2">
      <c r="B31" s="9" t="s">
        <v>6</v>
      </c>
      <c r="C31" s="9"/>
      <c r="D31" s="9"/>
      <c r="E31" s="9"/>
      <c r="F31" s="9"/>
      <c r="G31" s="9"/>
      <c r="H31" s="9"/>
    </row>
    <row r="32" spans="1:8" x14ac:dyDescent="0.2">
      <c r="H32" s="9"/>
    </row>
  </sheetData>
  <sheetProtection algorithmName="SHA-512" hashValue="AIg5fINI6aVDohHBOFv9f92GsY5q8m804/71ajOrS2e/y6Esai4yGe9CX766ITMR2/ER8c1O2k0r1LixQ1MyjA==" saltValue="WBt8LRlyTOzI2AmvN5CaQQ==" spinCount="100000" sheet="1" objects="1" scenarios="1"/>
  <mergeCells count="3">
    <mergeCell ref="B9:G20"/>
    <mergeCell ref="B7:G7"/>
    <mergeCell ref="B28:C28"/>
  </mergeCells>
  <hyperlinks>
    <hyperlink ref="B28" r:id="rId1" display="motorst.dk/selvanmelder" xr:uid="{9BC0A1CE-831B-439D-B27D-7CCA6446FC58}"/>
  </hyperlinks>
  <pageMargins left="0.7" right="0.7" top="0.75" bottom="0.75" header="0.3" footer="0.3"/>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0B6C0-23C6-E844-88F0-B6F3BFFED865}">
  <sheetPr codeName="Sheet1"/>
  <dimension ref="B2:J27"/>
  <sheetViews>
    <sheetView zoomScaleNormal="100" workbookViewId="0"/>
  </sheetViews>
  <sheetFormatPr defaultColWidth="10.6328125" defaultRowHeight="15" x14ac:dyDescent="0.25"/>
  <cols>
    <col min="1" max="1" width="10.6328125" style="1" customWidth="1"/>
    <col min="2" max="2" width="17.08984375" style="1" customWidth="1"/>
    <col min="3" max="3" width="1.453125" style="1" customWidth="1"/>
    <col min="4" max="4" width="17.08984375" style="1" customWidth="1"/>
    <col min="5" max="5" width="1.453125" style="1" customWidth="1"/>
    <col min="6" max="6" width="17.08984375" style="1" customWidth="1"/>
    <col min="7" max="7" width="1.453125" style="1" customWidth="1"/>
    <col min="8" max="8" width="17.08984375" style="1" customWidth="1"/>
    <col min="9" max="16384" width="10.6328125" style="1"/>
  </cols>
  <sheetData>
    <row r="2" spans="2:10" x14ac:dyDescent="0.25">
      <c r="B2" s="99" t="s">
        <v>7</v>
      </c>
    </row>
    <row r="3" spans="2:10" x14ac:dyDescent="0.25">
      <c r="B3" s="100" t="s">
        <v>106</v>
      </c>
    </row>
    <row r="5" spans="2:10" s="89" customFormat="1" ht="27.9" customHeight="1" x14ac:dyDescent="0.5">
      <c r="B5" s="87" t="s">
        <v>8</v>
      </c>
    </row>
    <row r="6" spans="2:10" ht="9.9" customHeight="1" x14ac:dyDescent="0.25">
      <c r="B6" s="2"/>
    </row>
    <row r="7" spans="2:10" ht="15" customHeight="1" x14ac:dyDescent="0.25">
      <c r="B7" s="77" t="s">
        <v>9</v>
      </c>
    </row>
    <row r="8" spans="2:10" ht="57" customHeight="1" x14ac:dyDescent="0.25">
      <c r="B8" s="112" t="s">
        <v>10</v>
      </c>
      <c r="C8" s="112"/>
      <c r="D8" s="112"/>
      <c r="E8" s="112"/>
      <c r="F8" s="112"/>
      <c r="G8" s="112"/>
      <c r="H8" s="112"/>
      <c r="J8" s="42"/>
    </row>
    <row r="10" spans="2:10" ht="17.100000000000001" customHeight="1" x14ac:dyDescent="0.25">
      <c r="B10" s="110" t="s">
        <v>11</v>
      </c>
      <c r="C10" s="110"/>
      <c r="D10" s="110"/>
      <c r="E10" s="110"/>
      <c r="F10" s="110"/>
      <c r="G10" s="110"/>
      <c r="H10" s="110"/>
    </row>
    <row r="11" spans="2:10" ht="29.1" customHeight="1" x14ac:dyDescent="0.2">
      <c r="B11" s="41" t="s">
        <v>12</v>
      </c>
      <c r="C11" s="60"/>
      <c r="D11" s="41" t="s">
        <v>13</v>
      </c>
      <c r="E11" s="60"/>
      <c r="F11" s="41" t="s">
        <v>14</v>
      </c>
      <c r="G11" s="60"/>
      <c r="H11" s="41" t="s">
        <v>15</v>
      </c>
    </row>
    <row r="12" spans="2:10" ht="24.9" customHeight="1" x14ac:dyDescent="0.25">
      <c r="B12" s="97" t="s">
        <v>106</v>
      </c>
      <c r="D12" s="97" t="s">
        <v>106</v>
      </c>
      <c r="F12" s="97" t="s">
        <v>106</v>
      </c>
      <c r="H12" s="97" t="s">
        <v>106</v>
      </c>
    </row>
    <row r="16" spans="2:10" ht="15.6" x14ac:dyDescent="0.25">
      <c r="B16" s="110" t="s">
        <v>16</v>
      </c>
      <c r="C16" s="110"/>
      <c r="D16" s="110"/>
      <c r="E16" s="110"/>
      <c r="F16" s="110"/>
      <c r="G16" s="110"/>
      <c r="H16" s="110"/>
    </row>
    <row r="18" spans="2:8" x14ac:dyDescent="0.2">
      <c r="B18" s="41" t="s">
        <v>17</v>
      </c>
      <c r="C18" s="41"/>
      <c r="D18" s="41" t="s">
        <v>18</v>
      </c>
      <c r="E18" s="60"/>
      <c r="F18" s="117" t="s">
        <v>19</v>
      </c>
      <c r="G18" s="117"/>
      <c r="H18" s="117"/>
    </row>
    <row r="19" spans="2:8" ht="24.9" customHeight="1" x14ac:dyDescent="0.25">
      <c r="B19" s="36">
        <v>0</v>
      </c>
      <c r="C19" s="11"/>
      <c r="D19" s="101">
        <f>'Ekstraudstyr - Nypris'!D40</f>
        <v>0</v>
      </c>
      <c r="F19" s="115">
        <f>B19+D19</f>
        <v>0</v>
      </c>
      <c r="G19" s="116"/>
      <c r="H19" s="116"/>
    </row>
    <row r="21" spans="2:8" ht="15.6" x14ac:dyDescent="0.3">
      <c r="F21" s="118"/>
      <c r="G21" s="119"/>
      <c r="H21" s="119"/>
    </row>
    <row r="22" spans="2:8" ht="24.9" customHeight="1" x14ac:dyDescent="0.25">
      <c r="B22" s="114" t="s">
        <v>20</v>
      </c>
      <c r="C22" s="114"/>
      <c r="D22" s="114"/>
      <c r="E22" s="18"/>
      <c r="F22" s="113">
        <f>F19</f>
        <v>0</v>
      </c>
      <c r="G22" s="113"/>
      <c r="H22" s="113"/>
    </row>
    <row r="26" spans="2:8" x14ac:dyDescent="0.25">
      <c r="B26" s="68" t="str">
        <f>Forside!B30</f>
        <v>Denne version af beregningsskemaet er offentliggjort af Motorstyrelsen: Marts 2025</v>
      </c>
      <c r="C26" s="69"/>
      <c r="D26" s="68"/>
    </row>
    <row r="27" spans="2:8" x14ac:dyDescent="0.25">
      <c r="B27" s="68" t="str">
        <f>Forside!B31</f>
        <v>Version: 1.0</v>
      </c>
      <c r="C27" s="68"/>
      <c r="D27" s="68"/>
    </row>
  </sheetData>
  <sheetProtection algorithmName="SHA-512" hashValue="FPRtBi9PvbsXCaL/fmEYzC2ybTYeMrJWUPEKA9qHYZu15+8EvXd26ylqnhda2IXXuERu9J88/dXwkDaLZKiPNQ==" saltValue="IXa/+QtTMILAlb+bFQSZ+Q==" spinCount="100000" sheet="1" objects="1" scenarios="1"/>
  <mergeCells count="8">
    <mergeCell ref="B8:H8"/>
    <mergeCell ref="F22:H22"/>
    <mergeCell ref="B22:D22"/>
    <mergeCell ref="B10:H10"/>
    <mergeCell ref="B16:H16"/>
    <mergeCell ref="F19:H19"/>
    <mergeCell ref="F18:H18"/>
    <mergeCell ref="F21:H21"/>
  </mergeCells>
  <pageMargins left="0.7" right="0.7" top="0.75" bottom="0.75" header="0.3" footer="0.3"/>
  <customProperties>
    <customPr name="EpmWorksheetKeyString_GUID" r:id="rId1"/>
  </customPropertie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67292-9D2F-A045-A3D3-33338A65E245}">
  <sheetPr codeName="Sheet2"/>
  <dimension ref="B5:E47"/>
  <sheetViews>
    <sheetView zoomScaleNormal="100" workbookViewId="0"/>
  </sheetViews>
  <sheetFormatPr defaultColWidth="10.6328125" defaultRowHeight="15" x14ac:dyDescent="0.25"/>
  <cols>
    <col min="1" max="1" width="10.6328125" style="1" customWidth="1"/>
    <col min="2" max="2" width="54.54296875" style="1" customWidth="1"/>
    <col min="3" max="3" width="1.453125" style="1" customWidth="1"/>
    <col min="4" max="4" width="17.08984375" style="1" customWidth="1"/>
    <col min="5" max="16384" width="10.6328125" style="1"/>
  </cols>
  <sheetData>
    <row r="5" spans="2:4" ht="27.9" customHeight="1" x14ac:dyDescent="0.5">
      <c r="B5" s="87" t="s">
        <v>21</v>
      </c>
    </row>
    <row r="6" spans="2:4" ht="9.9" customHeight="1" x14ac:dyDescent="0.25">
      <c r="B6" s="2"/>
    </row>
    <row r="7" spans="2:4" ht="35.1" customHeight="1" x14ac:dyDescent="0.25">
      <c r="B7" s="112" t="s">
        <v>22</v>
      </c>
      <c r="C7" s="85"/>
      <c r="D7" s="85"/>
    </row>
    <row r="8" spans="2:4" ht="15.75" customHeight="1" x14ac:dyDescent="0.25">
      <c r="B8" s="112"/>
      <c r="C8" s="85"/>
      <c r="D8" s="85"/>
    </row>
    <row r="9" spans="2:4" ht="12" customHeight="1" x14ac:dyDescent="0.25"/>
    <row r="10" spans="2:4" ht="15.6" x14ac:dyDescent="0.25">
      <c r="B10" s="110" t="s">
        <v>113</v>
      </c>
      <c r="C10" s="110"/>
      <c r="D10" s="110"/>
    </row>
    <row r="12" spans="2:4" x14ac:dyDescent="0.2">
      <c r="B12" s="41" t="s">
        <v>18</v>
      </c>
      <c r="C12" s="5"/>
      <c r="D12" s="41" t="s">
        <v>17</v>
      </c>
    </row>
    <row r="13" spans="2:4" ht="20.100000000000001" customHeight="1" x14ac:dyDescent="0.25">
      <c r="B13" s="37" t="s">
        <v>23</v>
      </c>
      <c r="D13" s="31">
        <v>0</v>
      </c>
    </row>
    <row r="14" spans="2:4" ht="20.100000000000001" customHeight="1" x14ac:dyDescent="0.25">
      <c r="B14" s="37" t="s">
        <v>23</v>
      </c>
      <c r="D14" s="31">
        <v>0</v>
      </c>
    </row>
    <row r="15" spans="2:4" ht="20.100000000000001" customHeight="1" x14ac:dyDescent="0.25">
      <c r="B15" s="37" t="s">
        <v>23</v>
      </c>
      <c r="D15" s="31">
        <v>0</v>
      </c>
    </row>
    <row r="16" spans="2:4" ht="20.100000000000001" customHeight="1" x14ac:dyDescent="0.25">
      <c r="B16" s="37" t="s">
        <v>23</v>
      </c>
      <c r="D16" s="31">
        <v>0</v>
      </c>
    </row>
    <row r="17" spans="2:4" ht="20.100000000000001" customHeight="1" x14ac:dyDescent="0.25">
      <c r="B17" s="37" t="s">
        <v>23</v>
      </c>
      <c r="D17" s="31">
        <v>0</v>
      </c>
    </row>
    <row r="18" spans="2:4" ht="20.100000000000001" customHeight="1" x14ac:dyDescent="0.25">
      <c r="B18" s="37" t="s">
        <v>23</v>
      </c>
      <c r="D18" s="31">
        <v>0</v>
      </c>
    </row>
    <row r="19" spans="2:4" ht="20.100000000000001" customHeight="1" x14ac:dyDescent="0.25">
      <c r="B19" s="37" t="s">
        <v>23</v>
      </c>
      <c r="D19" s="31">
        <v>0</v>
      </c>
    </row>
    <row r="20" spans="2:4" ht="20.100000000000001" customHeight="1" x14ac:dyDescent="0.25">
      <c r="B20" s="37" t="s">
        <v>23</v>
      </c>
      <c r="D20" s="31">
        <v>0</v>
      </c>
    </row>
    <row r="21" spans="2:4" ht="20.100000000000001" customHeight="1" x14ac:dyDescent="0.25">
      <c r="B21" s="37" t="s">
        <v>23</v>
      </c>
      <c r="D21" s="31">
        <v>0</v>
      </c>
    </row>
    <row r="22" spans="2:4" ht="20.100000000000001" customHeight="1" x14ac:dyDescent="0.25">
      <c r="B22" s="37" t="s">
        <v>23</v>
      </c>
      <c r="D22" s="31">
        <v>0</v>
      </c>
    </row>
    <row r="23" spans="2:4" ht="20.100000000000001" customHeight="1" x14ac:dyDescent="0.25">
      <c r="B23" s="37" t="s">
        <v>23</v>
      </c>
      <c r="D23" s="31">
        <v>0</v>
      </c>
    </row>
    <row r="24" spans="2:4" ht="20.100000000000001" customHeight="1" x14ac:dyDescent="0.25">
      <c r="B24" s="37" t="s">
        <v>23</v>
      </c>
      <c r="D24" s="31">
        <v>0</v>
      </c>
    </row>
    <row r="25" spans="2:4" ht="20.100000000000001" customHeight="1" x14ac:dyDescent="0.25">
      <c r="B25" s="37" t="s">
        <v>23</v>
      </c>
      <c r="D25" s="31">
        <v>0</v>
      </c>
    </row>
    <row r="26" spans="2:4" ht="20.100000000000001" customHeight="1" x14ac:dyDescent="0.25">
      <c r="B26" s="37" t="s">
        <v>23</v>
      </c>
      <c r="D26" s="31">
        <v>0</v>
      </c>
    </row>
    <row r="27" spans="2:4" ht="20.100000000000001" customHeight="1" x14ac:dyDescent="0.25">
      <c r="B27" s="37" t="s">
        <v>23</v>
      </c>
      <c r="D27" s="31">
        <v>0</v>
      </c>
    </row>
    <row r="28" spans="2:4" ht="20.100000000000001" customHeight="1" x14ac:dyDescent="0.25">
      <c r="B28" s="37" t="s">
        <v>23</v>
      </c>
      <c r="D28" s="31">
        <v>0</v>
      </c>
    </row>
    <row r="29" spans="2:4" ht="20.100000000000001" customHeight="1" x14ac:dyDescent="0.25">
      <c r="B29" s="37" t="s">
        <v>23</v>
      </c>
      <c r="D29" s="31">
        <v>0</v>
      </c>
    </row>
    <row r="30" spans="2:4" ht="20.100000000000001" customHeight="1" x14ac:dyDescent="0.25">
      <c r="B30" s="37" t="s">
        <v>23</v>
      </c>
      <c r="D30" s="31">
        <v>0</v>
      </c>
    </row>
    <row r="31" spans="2:4" ht="20.100000000000001" customHeight="1" x14ac:dyDescent="0.25">
      <c r="B31" s="37" t="s">
        <v>23</v>
      </c>
      <c r="D31" s="31">
        <v>0</v>
      </c>
    </row>
    <row r="32" spans="2:4" ht="20.100000000000001" customHeight="1" x14ac:dyDescent="0.25">
      <c r="B32" s="37" t="s">
        <v>23</v>
      </c>
      <c r="D32" s="31">
        <v>0</v>
      </c>
    </row>
    <row r="33" spans="2:5" ht="20.100000000000001" customHeight="1" x14ac:dyDescent="0.25">
      <c r="B33" s="37" t="s">
        <v>23</v>
      </c>
      <c r="D33" s="31">
        <v>0</v>
      </c>
    </row>
    <row r="34" spans="2:5" ht="20.100000000000001" customHeight="1" x14ac:dyDescent="0.25">
      <c r="B34" s="37" t="s">
        <v>23</v>
      </c>
      <c r="D34" s="31">
        <v>0</v>
      </c>
    </row>
    <row r="35" spans="2:5" ht="20.100000000000001" customHeight="1" x14ac:dyDescent="0.25">
      <c r="B35" s="37" t="s">
        <v>23</v>
      </c>
      <c r="D35" s="31">
        <v>0</v>
      </c>
    </row>
    <row r="36" spans="2:5" ht="20.100000000000001" customHeight="1" x14ac:dyDescent="0.25">
      <c r="B36" s="37" t="s">
        <v>23</v>
      </c>
      <c r="D36" s="31">
        <v>0</v>
      </c>
    </row>
    <row r="37" spans="2:5" ht="20.100000000000001" customHeight="1" x14ac:dyDescent="0.25">
      <c r="B37" s="37" t="s">
        <v>23</v>
      </c>
      <c r="D37" s="31">
        <v>0</v>
      </c>
    </row>
    <row r="38" spans="2:5" ht="18" customHeight="1" x14ac:dyDescent="0.25"/>
    <row r="39" spans="2:5" x14ac:dyDescent="0.2">
      <c r="D39" s="4"/>
    </row>
    <row r="40" spans="2:5" ht="24.9" customHeight="1" x14ac:dyDescent="0.25">
      <c r="B40" s="45" t="s">
        <v>24</v>
      </c>
      <c r="D40" s="46">
        <f>SUM(D13:D38)</f>
        <v>0</v>
      </c>
    </row>
    <row r="42" spans="2:5" ht="21.9" customHeight="1" x14ac:dyDescent="0.25">
      <c r="B42" s="120" t="s">
        <v>25</v>
      </c>
      <c r="C42" s="120"/>
      <c r="D42" s="120"/>
    </row>
    <row r="43" spans="2:5" ht="33" customHeight="1" x14ac:dyDescent="0.25">
      <c r="B43" s="121" t="s">
        <v>26</v>
      </c>
      <c r="C43" s="121"/>
      <c r="D43" s="121"/>
      <c r="E43" s="96"/>
    </row>
    <row r="46" spans="2:5" x14ac:dyDescent="0.25">
      <c r="B46" s="68" t="str">
        <f>Forside!B30</f>
        <v>Denne version af beregningsskemaet er offentliggjort af Motorstyrelsen: Marts 2025</v>
      </c>
      <c r="C46" s="68"/>
      <c r="D46" s="68"/>
    </row>
    <row r="47" spans="2:5" x14ac:dyDescent="0.25">
      <c r="B47" s="68" t="str">
        <f>Forside!B31</f>
        <v>Version: 1.0</v>
      </c>
      <c r="C47" s="68"/>
      <c r="D47" s="68"/>
    </row>
  </sheetData>
  <sheetProtection algorithmName="SHA-512" hashValue="/+xPVCfOBlSDWh+pb2oM2fpwa0ritf7pXrzQAFP4RbODa/ZZy5mx92mYcCCVPLOtnF2sX4cSjME7rcePIbwcfQ==" saltValue="ADA9WKsSV+nC8+pxFelq1A==" spinCount="100000" sheet="1" objects="1" scenarios="1" insertRows="0"/>
  <mergeCells count="4">
    <mergeCell ref="B10:D10"/>
    <mergeCell ref="B42:D42"/>
    <mergeCell ref="B43:D43"/>
    <mergeCell ref="B7:B8"/>
  </mergeCells>
  <conditionalFormatting sqref="D13:D37">
    <cfRule type="cellIs" dxfId="26" priority="3" operator="lessThan">
      <formula>0</formula>
    </cfRule>
  </conditionalFormatting>
  <pageMargins left="0.7" right="0.7" top="0.75" bottom="0.75" header="0.3" footer="0.3"/>
  <pageSetup paperSize="9" orientation="portrait" r:id="rId1"/>
  <customProperties>
    <customPr name="EpmWorksheetKeyString_GUID" r:id="rId2"/>
  </customPropertie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1E4A6-8C21-894F-9B48-2E98D8EDB16C}">
  <sheetPr codeName="Sheet3"/>
  <dimension ref="A5:BJ67"/>
  <sheetViews>
    <sheetView zoomScaleNormal="100" workbookViewId="0"/>
  </sheetViews>
  <sheetFormatPr defaultColWidth="10.6328125" defaultRowHeight="15" x14ac:dyDescent="0.25"/>
  <cols>
    <col min="1" max="1" width="10.81640625" style="1" customWidth="1"/>
    <col min="2" max="2" width="22.54296875" style="1" customWidth="1"/>
    <col min="3" max="3" width="1.36328125" style="1" customWidth="1"/>
    <col min="4" max="4" width="14.36328125" style="1" customWidth="1"/>
    <col min="5" max="5" width="1.453125" style="1" customWidth="1"/>
    <col min="6" max="6" width="14.36328125" style="1" customWidth="1"/>
    <col min="7" max="7" width="1.453125" style="1" customWidth="1"/>
    <col min="8" max="8" width="14.36328125" style="1" customWidth="1"/>
    <col min="9" max="9" width="1.36328125" style="1" customWidth="1"/>
    <col min="10" max="10" width="12.54296875" style="1" customWidth="1"/>
    <col min="11" max="11" width="1.36328125" style="1" customWidth="1"/>
    <col min="12" max="12" width="14.36328125" style="1" bestFit="1" customWidth="1"/>
    <col min="13" max="13" width="1.36328125" style="1" customWidth="1"/>
    <col min="14" max="14" width="14.36328125" style="1" bestFit="1" customWidth="1"/>
    <col min="15" max="15" width="1.36328125" style="1" customWidth="1"/>
    <col min="16" max="16" width="12.453125" style="1" customWidth="1"/>
    <col min="17" max="17" width="1.36328125" style="1" customWidth="1"/>
    <col min="18" max="18" width="13" style="1" bestFit="1" customWidth="1"/>
    <col min="19" max="19" width="1.36328125" style="1" customWidth="1"/>
    <col min="20" max="20" width="16.36328125" style="1" customWidth="1"/>
    <col min="21" max="21" width="10.6328125" style="57"/>
    <col min="22" max="16384" width="10.6328125" style="1"/>
  </cols>
  <sheetData>
    <row r="5" spans="1:62" ht="27.9" customHeight="1" x14ac:dyDescent="0.5">
      <c r="B5" s="87" t="s">
        <v>27</v>
      </c>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row>
    <row r="6" spans="1:62" ht="9.9" customHeight="1" x14ac:dyDescent="0.25">
      <c r="B6" s="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row>
    <row r="7" spans="1:62" ht="15" customHeight="1" x14ac:dyDescent="0.25">
      <c r="B7" s="112" t="s">
        <v>28</v>
      </c>
      <c r="C7" s="112"/>
      <c r="D7" s="112"/>
      <c r="E7" s="112"/>
      <c r="F7" s="112"/>
      <c r="G7" s="112"/>
      <c r="H7" s="112"/>
      <c r="I7" s="112"/>
      <c r="J7" s="11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row>
    <row r="8" spans="1:62" ht="36" customHeight="1" x14ac:dyDescent="0.25">
      <c r="B8" s="112"/>
      <c r="C8" s="112"/>
      <c r="D8" s="112"/>
      <c r="E8" s="112"/>
      <c r="F8" s="112"/>
      <c r="G8" s="112"/>
      <c r="H8" s="112"/>
      <c r="I8" s="112"/>
      <c r="J8" s="11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row>
    <row r="9" spans="1:62" ht="25.5" customHeight="1" x14ac:dyDescent="0.25">
      <c r="B9" s="88"/>
      <c r="C9" s="88"/>
      <c r="D9" s="88"/>
      <c r="E9" s="88"/>
      <c r="F9" s="88"/>
      <c r="G9" s="88"/>
      <c r="H9" s="88"/>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row>
    <row r="10" spans="1:62" x14ac:dyDescent="0.25">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row>
    <row r="11" spans="1:62" ht="17.100000000000001" customHeight="1" x14ac:dyDescent="0.25">
      <c r="B11" s="110" t="s">
        <v>29</v>
      </c>
      <c r="C11" s="110"/>
      <c r="D11" s="110"/>
      <c r="E11" s="110"/>
      <c r="F11" s="110"/>
      <c r="G11" s="110"/>
      <c r="H11" s="110"/>
      <c r="I11" s="110"/>
      <c r="J11" s="110"/>
      <c r="K11" s="110"/>
      <c r="L11" s="110"/>
      <c r="M11" s="110"/>
      <c r="N11" s="110"/>
      <c r="O11" s="110"/>
      <c r="P11" s="110"/>
      <c r="Q11" s="110"/>
      <c r="R11" s="110"/>
      <c r="S11" s="110"/>
      <c r="T11" s="110"/>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row>
    <row r="12" spans="1:62" ht="29.1" customHeight="1" x14ac:dyDescent="0.25">
      <c r="A12" s="4"/>
      <c r="B12" s="41" t="s">
        <v>30</v>
      </c>
      <c r="C12" s="60"/>
      <c r="D12" s="41" t="s">
        <v>15</v>
      </c>
      <c r="E12" s="61"/>
      <c r="F12" s="41" t="s">
        <v>31</v>
      </c>
      <c r="G12" s="41"/>
      <c r="H12" s="62" t="s">
        <v>32</v>
      </c>
      <c r="I12" s="60"/>
      <c r="J12" s="62" t="s">
        <v>33</v>
      </c>
      <c r="K12" s="61"/>
      <c r="L12" s="41" t="s">
        <v>34</v>
      </c>
      <c r="M12" s="63"/>
      <c r="N12" s="41" t="s">
        <v>35</v>
      </c>
      <c r="O12" s="63"/>
      <c r="P12" s="41" t="s">
        <v>36</v>
      </c>
      <c r="Q12" s="61"/>
      <c r="R12" s="41" t="s">
        <v>37</v>
      </c>
      <c r="S12" s="61"/>
      <c r="T12" s="41" t="s">
        <v>38</v>
      </c>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row>
    <row r="13" spans="1:62" ht="24.9" customHeight="1" x14ac:dyDescent="0.25">
      <c r="A13" s="27" t="s">
        <v>39</v>
      </c>
      <c r="B13" s="34" t="s">
        <v>106</v>
      </c>
      <c r="D13" s="33" t="s">
        <v>106</v>
      </c>
      <c r="F13" s="31">
        <v>0</v>
      </c>
      <c r="H13" s="32">
        <v>0</v>
      </c>
      <c r="J13" s="32">
        <v>0</v>
      </c>
      <c r="L13" s="31">
        <v>0</v>
      </c>
      <c r="N13" s="31" t="str">
        <f t="shared" ref="N13:N17" si="0">IF(F13=0,"",(F13-L13)*0.05)</f>
        <v/>
      </c>
      <c r="P13" s="30">
        <v>0</v>
      </c>
      <c r="R13" s="28" t="str">
        <f>IF(H13&lt;&gt;0,H13+J13,"")</f>
        <v/>
      </c>
      <c r="T13" s="29" t="str">
        <f t="shared" ref="T13:T17" si="1">IFERROR(SUM(F13-L13-N13)*(1+P13),"")</f>
        <v/>
      </c>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row>
    <row r="14" spans="1:62" ht="24.9" customHeight="1" x14ac:dyDescent="0.25">
      <c r="A14" s="27" t="s">
        <v>40</v>
      </c>
      <c r="B14" s="34"/>
      <c r="D14" s="33"/>
      <c r="F14" s="31"/>
      <c r="H14" s="32"/>
      <c r="J14" s="32"/>
      <c r="L14" s="31"/>
      <c r="N14" s="31" t="str">
        <f t="shared" si="0"/>
        <v/>
      </c>
      <c r="P14" s="30"/>
      <c r="R14" s="28" t="str">
        <f t="shared" ref="R14:R17" si="2">IF(H14&lt;&gt;0,H14+J14,"")</f>
        <v/>
      </c>
      <c r="T14" s="29" t="str">
        <f t="shared" si="1"/>
        <v/>
      </c>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row>
    <row r="15" spans="1:62" ht="24.9" customHeight="1" x14ac:dyDescent="0.25">
      <c r="A15" s="27" t="s">
        <v>41</v>
      </c>
      <c r="B15" s="34"/>
      <c r="D15" s="33"/>
      <c r="F15" s="31"/>
      <c r="H15" s="32"/>
      <c r="J15" s="32"/>
      <c r="L15" s="31"/>
      <c r="N15" s="31" t="str">
        <f t="shared" si="0"/>
        <v/>
      </c>
      <c r="P15" s="30"/>
      <c r="R15" s="28" t="str">
        <f t="shared" si="2"/>
        <v/>
      </c>
      <c r="T15" s="29" t="str">
        <f t="shared" si="1"/>
        <v/>
      </c>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row>
    <row r="16" spans="1:62" ht="24.9" customHeight="1" x14ac:dyDescent="0.25">
      <c r="A16" s="27" t="s">
        <v>42</v>
      </c>
      <c r="B16" s="34"/>
      <c r="D16" s="33"/>
      <c r="F16" s="31"/>
      <c r="H16" s="32"/>
      <c r="J16" s="32"/>
      <c r="L16" s="31"/>
      <c r="N16" s="31" t="str">
        <f t="shared" si="0"/>
        <v/>
      </c>
      <c r="P16" s="30"/>
      <c r="R16" s="28" t="str">
        <f t="shared" si="2"/>
        <v/>
      </c>
      <c r="T16" s="29" t="str">
        <f t="shared" si="1"/>
        <v/>
      </c>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row>
    <row r="17" spans="1:62" ht="24.9" customHeight="1" x14ac:dyDescent="0.25">
      <c r="A17" s="27" t="s">
        <v>43</v>
      </c>
      <c r="B17" s="34"/>
      <c r="D17" s="33"/>
      <c r="F17" s="31"/>
      <c r="H17" s="32"/>
      <c r="J17" s="32"/>
      <c r="L17" s="31"/>
      <c r="N17" s="31" t="str">
        <f t="shared" si="0"/>
        <v/>
      </c>
      <c r="P17" s="30"/>
      <c r="R17" s="28" t="str">
        <f t="shared" si="2"/>
        <v/>
      </c>
      <c r="T17" s="29" t="str">
        <f t="shared" si="1"/>
        <v/>
      </c>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row>
    <row r="18" spans="1:62" ht="9" customHeight="1" x14ac:dyDescent="0.25">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row>
    <row r="19" spans="1:62" ht="24.9" customHeight="1" x14ac:dyDescent="0.25">
      <c r="O19" s="14"/>
      <c r="R19" s="14" t="s">
        <v>44</v>
      </c>
      <c r="T19" s="7" t="e">
        <f>ROUND(AVERAGEIF(T13:T17,"&lt;&gt;0",T13:T17),-3)</f>
        <v>#DIV/0!</v>
      </c>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row>
    <row r="20" spans="1:62" x14ac:dyDescent="0.25">
      <c r="O20" s="14"/>
      <c r="R20" s="14"/>
      <c r="T20" s="78" t="s">
        <v>45</v>
      </c>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row>
    <row r="21" spans="1:62" ht="9" customHeight="1" x14ac:dyDescent="0.25">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row>
    <row r="22" spans="1:62" ht="24.9" customHeight="1" x14ac:dyDescent="0.25">
      <c r="O22" s="15"/>
      <c r="R22" s="14" t="s">
        <v>46</v>
      </c>
      <c r="T22" s="13" t="e">
        <f>AVERAGEIF(R13:R17,"&lt;&gt;0",R13:R17)</f>
        <v>#DIV/0!</v>
      </c>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2.8" x14ac:dyDescent="0.25">
      <c r="B23" s="10" t="s">
        <v>47</v>
      </c>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row>
    <row r="24" spans="1:62" x14ac:dyDescent="0.25">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row>
    <row r="25" spans="1:62" ht="17.100000000000001" customHeight="1" x14ac:dyDescent="0.25">
      <c r="B25" s="110" t="s">
        <v>48</v>
      </c>
      <c r="C25" s="110"/>
      <c r="D25" s="110"/>
      <c r="E25" s="110"/>
      <c r="F25" s="110"/>
      <c r="G25" s="110"/>
      <c r="H25" s="110"/>
      <c r="I25" s="110"/>
      <c r="J25" s="110"/>
      <c r="K25" s="110"/>
      <c r="L25" s="110"/>
      <c r="M25" s="110"/>
      <c r="N25" s="110"/>
      <c r="O25" s="110"/>
      <c r="P25" s="110"/>
      <c r="Q25" s="110"/>
      <c r="R25" s="110"/>
      <c r="S25" s="110"/>
      <c r="T25" s="110"/>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row>
    <row r="26" spans="1:62" ht="30" customHeight="1" x14ac:dyDescent="0.2">
      <c r="B26" s="117" t="s">
        <v>49</v>
      </c>
      <c r="C26" s="117"/>
      <c r="D26" s="117"/>
      <c r="E26" s="117"/>
      <c r="F26" s="117"/>
      <c r="G26" s="117"/>
      <c r="H26" s="117"/>
      <c r="I26" s="117"/>
      <c r="J26" s="117"/>
      <c r="K26" s="41"/>
      <c r="L26" s="41" t="s">
        <v>50</v>
      </c>
      <c r="M26" s="61"/>
      <c r="N26" s="41" t="s">
        <v>51</v>
      </c>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row>
    <row r="27" spans="1:62" ht="24.9" customHeight="1" x14ac:dyDescent="0.2">
      <c r="B27" s="122" t="s">
        <v>105</v>
      </c>
      <c r="C27" s="122"/>
      <c r="D27" s="122"/>
      <c r="E27" s="122"/>
      <c r="F27" s="122"/>
      <c r="G27" s="122"/>
      <c r="H27" s="122"/>
      <c r="I27" s="122"/>
      <c r="J27" s="122"/>
      <c r="K27" s="59"/>
      <c r="L27" s="102">
        <f>IF(B27="Under middel",-2%,IF(B27="Over middel",2%,0))</f>
        <v>0</v>
      </c>
      <c r="N27" s="103" t="e">
        <f>T19*L27</f>
        <v>#DIV/0!</v>
      </c>
      <c r="O27" s="107" t="e">
        <f>IF(N27+N48&lt;-20000,"! Regulering for høj !","")</f>
        <v>#DIV/0!</v>
      </c>
      <c r="P27" s="71"/>
      <c r="R27" s="14" t="s">
        <v>52</v>
      </c>
      <c r="S27" s="16"/>
      <c r="T27" s="35" t="e">
        <f>ROUND(T19+N27,-2)</f>
        <v>#DIV/0!</v>
      </c>
      <c r="U27" s="7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row>
    <row r="28" spans="1:62" ht="30" customHeight="1" x14ac:dyDescent="0.25">
      <c r="B28" s="42"/>
      <c r="T28" s="78" t="s">
        <v>53</v>
      </c>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row>
    <row r="29" spans="1:62" ht="17.100000000000001" customHeight="1" x14ac:dyDescent="0.25">
      <c r="B29" s="110" t="s">
        <v>54</v>
      </c>
      <c r="C29" s="110"/>
      <c r="D29" s="110"/>
      <c r="E29" s="110"/>
      <c r="F29" s="110"/>
      <c r="G29" s="110"/>
      <c r="H29" s="110"/>
      <c r="I29" s="110"/>
      <c r="J29" s="110"/>
      <c r="K29" s="110"/>
      <c r="L29" s="110"/>
      <c r="M29" s="110"/>
      <c r="N29" s="110"/>
      <c r="O29" s="110"/>
      <c r="P29" s="110"/>
      <c r="Q29" s="110"/>
      <c r="R29" s="110"/>
      <c r="S29" s="110"/>
      <c r="T29" s="110"/>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row>
    <row r="30" spans="1:62" x14ac:dyDescent="0.25">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row>
    <row r="31" spans="1:62" x14ac:dyDescent="0.25">
      <c r="B31" s="123" t="s">
        <v>55</v>
      </c>
      <c r="C31" s="123"/>
      <c r="D31" s="123"/>
      <c r="E31" s="123"/>
      <c r="F31" s="123"/>
      <c r="G31" s="123"/>
      <c r="H31" s="123"/>
      <c r="I31" s="123"/>
      <c r="J31" s="123"/>
      <c r="K31" s="123"/>
      <c r="L31" s="123"/>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row>
    <row r="32" spans="1:62" x14ac:dyDescent="0.25">
      <c r="B32" s="123"/>
      <c r="C32" s="123"/>
      <c r="D32" s="123"/>
      <c r="E32" s="123"/>
      <c r="F32" s="123"/>
      <c r="G32" s="123"/>
      <c r="H32" s="123"/>
      <c r="I32" s="123"/>
      <c r="J32" s="123"/>
      <c r="K32" s="123"/>
      <c r="L32" s="123"/>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row>
    <row r="33" spans="2:62" ht="15" customHeight="1" x14ac:dyDescent="0.25">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row>
    <row r="34" spans="2:62" x14ac:dyDescent="0.2">
      <c r="B34" s="41" t="s">
        <v>56</v>
      </c>
      <c r="C34" s="60"/>
      <c r="D34" s="41" t="s">
        <v>57</v>
      </c>
      <c r="E34" s="60"/>
      <c r="F34" s="117" t="s">
        <v>58</v>
      </c>
      <c r="G34" s="117"/>
      <c r="H34" s="117"/>
      <c r="I34" s="117"/>
      <c r="J34" s="117"/>
      <c r="K34" s="117"/>
      <c r="L34" s="117"/>
      <c r="M34" s="61"/>
      <c r="N34" s="41" t="s">
        <v>51</v>
      </c>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row>
    <row r="35" spans="2:62" ht="24.9" customHeight="1" x14ac:dyDescent="0.25">
      <c r="B35" s="32">
        <v>0</v>
      </c>
      <c r="C35" s="8"/>
      <c r="D35" s="104" t="e">
        <f>SUM(B35-T22)</f>
        <v>#DIV/0!</v>
      </c>
      <c r="E35" s="8"/>
      <c r="F35" s="124" t="s">
        <v>106</v>
      </c>
      <c r="G35" s="124"/>
      <c r="H35" s="124"/>
      <c r="I35" s="124"/>
      <c r="J35" s="124"/>
      <c r="K35" s="124"/>
      <c r="L35" s="124"/>
      <c r="N35" s="31">
        <v>0</v>
      </c>
      <c r="O35" s="108"/>
      <c r="R35" s="14" t="s">
        <v>52</v>
      </c>
      <c r="S35" s="17"/>
      <c r="T35" s="35" t="e">
        <f>ROUND(SUM(T27+N35), 3)</f>
        <v>#DIV/0!</v>
      </c>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row>
    <row r="36" spans="2:62" ht="30" customHeight="1" x14ac:dyDescent="0.25">
      <c r="T36" s="78" t="s">
        <v>53</v>
      </c>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row>
    <row r="37" spans="2:62" ht="17.100000000000001" customHeight="1" x14ac:dyDescent="0.25">
      <c r="B37" s="110" t="s">
        <v>59</v>
      </c>
      <c r="C37" s="110"/>
      <c r="D37" s="110"/>
      <c r="E37" s="110"/>
      <c r="F37" s="110"/>
      <c r="G37" s="110"/>
      <c r="H37" s="110"/>
      <c r="I37" s="110"/>
      <c r="J37" s="110"/>
      <c r="K37" s="110"/>
      <c r="L37" s="110"/>
      <c r="M37" s="110"/>
      <c r="N37" s="110"/>
      <c r="O37" s="110"/>
      <c r="P37" s="110"/>
      <c r="Q37" s="110"/>
      <c r="R37" s="110"/>
      <c r="S37" s="110"/>
      <c r="T37" s="110"/>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2:62" x14ac:dyDescent="0.25">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2:62" x14ac:dyDescent="0.25">
      <c r="B39" s="95" t="s">
        <v>60</v>
      </c>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row>
    <row r="40" spans="2:62" ht="15" customHeight="1" x14ac:dyDescent="0.25">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row>
    <row r="41" spans="2:62" ht="12.9" customHeight="1" x14ac:dyDescent="0.2">
      <c r="B41" s="117" t="s">
        <v>61</v>
      </c>
      <c r="C41" s="117"/>
      <c r="D41" s="117"/>
      <c r="E41" s="117"/>
      <c r="F41" s="117"/>
      <c r="G41" s="117"/>
      <c r="H41" s="117"/>
      <c r="I41" s="117"/>
      <c r="J41" s="117"/>
      <c r="K41" s="117"/>
      <c r="L41" s="117"/>
      <c r="M41" s="117"/>
      <c r="N41" s="117"/>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row>
    <row r="42" spans="2:62" ht="24.9" customHeight="1" x14ac:dyDescent="0.25">
      <c r="B42" s="125" t="e">
        <f>ROUND('Afvigende ekstraudstyr'!J57,-2)</f>
        <v>#DIV/0!</v>
      </c>
      <c r="C42" s="125"/>
      <c r="D42" s="125"/>
      <c r="E42" s="125"/>
      <c r="F42" s="125"/>
      <c r="G42" s="125"/>
      <c r="H42" s="125"/>
      <c r="I42" s="125"/>
      <c r="J42" s="125"/>
      <c r="K42" s="125"/>
      <c r="L42" s="125"/>
      <c r="M42" s="125"/>
      <c r="N42" s="125"/>
      <c r="R42" s="14" t="s">
        <v>52</v>
      </c>
      <c r="S42" s="17"/>
      <c r="T42" s="35" t="e">
        <f>SUM(T35+B42)</f>
        <v>#DIV/0!</v>
      </c>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row>
    <row r="43" spans="2:62" x14ac:dyDescent="0.25">
      <c r="N43" s="78" t="s">
        <v>53</v>
      </c>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row>
    <row r="44" spans="2:62" x14ac:dyDescent="0.25">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row>
    <row r="45" spans="2:62" ht="17.100000000000001" customHeight="1" x14ac:dyDescent="0.25">
      <c r="B45" s="110" t="s">
        <v>62</v>
      </c>
      <c r="C45" s="110"/>
      <c r="D45" s="110"/>
      <c r="E45" s="110"/>
      <c r="F45" s="110"/>
      <c r="G45" s="110"/>
      <c r="H45" s="110"/>
      <c r="I45" s="110"/>
      <c r="J45" s="110"/>
      <c r="K45" s="110"/>
      <c r="L45" s="110"/>
      <c r="M45" s="110"/>
      <c r="N45" s="110"/>
      <c r="O45" s="110"/>
      <c r="P45" s="110"/>
      <c r="Q45" s="110"/>
      <c r="R45" s="110"/>
      <c r="S45" s="110"/>
      <c r="T45" s="110"/>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row>
    <row r="46" spans="2:62" x14ac:dyDescent="0.25">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row>
    <row r="47" spans="2:62" x14ac:dyDescent="0.2">
      <c r="B47" s="117" t="s">
        <v>63</v>
      </c>
      <c r="C47" s="117"/>
      <c r="D47" s="117"/>
      <c r="E47" s="117"/>
      <c r="F47" s="117"/>
      <c r="G47" s="117"/>
      <c r="H47" s="117"/>
      <c r="I47" s="117"/>
      <c r="J47" s="117"/>
      <c r="K47" s="9"/>
      <c r="L47" s="41" t="s">
        <v>64</v>
      </c>
      <c r="N47" s="41" t="s">
        <v>51</v>
      </c>
      <c r="V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row>
    <row r="48" spans="2:62" ht="24.9" customHeight="1" x14ac:dyDescent="0.25">
      <c r="B48" s="122" t="s">
        <v>106</v>
      </c>
      <c r="C48" s="122"/>
      <c r="D48" s="122"/>
      <c r="E48" s="122"/>
      <c r="F48" s="122"/>
      <c r="G48" s="122"/>
      <c r="H48" s="122"/>
      <c r="I48" s="122"/>
      <c r="J48" s="122"/>
      <c r="K48" s="59"/>
      <c r="L48" s="38"/>
      <c r="N48" s="103" t="e">
        <f>T42*L48</f>
        <v>#DIV/0!</v>
      </c>
      <c r="O48" s="107" t="e">
        <f>IF(N48+N27&lt;-20000,"! Regulering for høj !","")</f>
        <v>#DIV/0!</v>
      </c>
      <c r="P48" s="70"/>
      <c r="R48" s="14" t="s">
        <v>52</v>
      </c>
      <c r="T48" s="35" t="e">
        <f>ROUND(N48+T42,-2)</f>
        <v>#DIV/0!</v>
      </c>
      <c r="V48" s="71"/>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row>
    <row r="49" spans="2:62" x14ac:dyDescent="0.25">
      <c r="T49" s="78" t="s">
        <v>53</v>
      </c>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row>
    <row r="50" spans="2:62" x14ac:dyDescent="0.25">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row>
    <row r="51" spans="2:62" ht="17.100000000000001" customHeight="1" x14ac:dyDescent="0.25">
      <c r="B51" s="110" t="s">
        <v>65</v>
      </c>
      <c r="C51" s="110"/>
      <c r="D51" s="110"/>
      <c r="E51" s="110"/>
      <c r="F51" s="110"/>
      <c r="G51" s="110"/>
      <c r="H51" s="110"/>
      <c r="I51" s="110"/>
      <c r="J51" s="110"/>
      <c r="K51" s="110"/>
      <c r="L51" s="110"/>
      <c r="M51" s="110"/>
      <c r="N51" s="110"/>
      <c r="O51" s="110"/>
      <c r="P51" s="110"/>
      <c r="Q51" s="110"/>
      <c r="R51" s="110"/>
      <c r="S51" s="110"/>
      <c r="T51" s="110"/>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row>
    <row r="52" spans="2:62" x14ac:dyDescent="0.25">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row>
    <row r="53" spans="2:62" x14ac:dyDescent="0.2">
      <c r="B53" s="117" t="s">
        <v>66</v>
      </c>
      <c r="C53" s="117"/>
      <c r="D53" s="117"/>
      <c r="E53" s="117"/>
      <c r="F53" s="117"/>
      <c r="G53" s="117"/>
      <c r="H53" s="117"/>
      <c r="I53" s="117"/>
      <c r="J53" s="117"/>
      <c r="K53" s="9"/>
      <c r="L53" s="41" t="s">
        <v>64</v>
      </c>
      <c r="N53" s="41" t="s">
        <v>51</v>
      </c>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row>
    <row r="54" spans="2:62" ht="24.9" customHeight="1" x14ac:dyDescent="0.25">
      <c r="B54" s="122" t="s">
        <v>107</v>
      </c>
      <c r="C54" s="122"/>
      <c r="D54" s="122"/>
      <c r="E54" s="122"/>
      <c r="F54" s="122"/>
      <c r="G54" s="122"/>
      <c r="H54" s="122"/>
      <c r="I54" s="122"/>
      <c r="J54" s="122"/>
      <c r="K54" s="59"/>
      <c r="L54" s="38">
        <v>0</v>
      </c>
      <c r="N54" s="98" t="e">
        <f>T48*L54</f>
        <v>#DIV/0!</v>
      </c>
      <c r="R54" s="14" t="s">
        <v>52</v>
      </c>
      <c r="T54" s="35" t="e">
        <f>ROUND(T48+N54,-2)</f>
        <v>#DIV/0!</v>
      </c>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row>
    <row r="55" spans="2:62" x14ac:dyDescent="0.25">
      <c r="T55" s="78" t="s">
        <v>53</v>
      </c>
    </row>
    <row r="57" spans="2:62" ht="15.6" x14ac:dyDescent="0.3">
      <c r="R57" s="118"/>
      <c r="S57" s="119"/>
      <c r="T57" s="119"/>
    </row>
    <row r="58" spans="2:62" ht="24.9" customHeight="1" x14ac:dyDescent="0.25">
      <c r="G58" s="18"/>
      <c r="J58" s="114" t="s">
        <v>67</v>
      </c>
      <c r="K58" s="114"/>
      <c r="L58" s="114"/>
      <c r="M58" s="114"/>
      <c r="N58" s="114"/>
      <c r="O58" s="114"/>
      <c r="P58" s="114"/>
      <c r="R58" s="113" t="e">
        <f>T54</f>
        <v>#DIV/0!</v>
      </c>
      <c r="S58" s="113"/>
      <c r="T58" s="113"/>
    </row>
    <row r="59" spans="2:62" x14ac:dyDescent="0.25">
      <c r="T59" s="78" t="s">
        <v>53</v>
      </c>
    </row>
    <row r="61" spans="2:62" x14ac:dyDescent="0.25">
      <c r="B61" s="69"/>
      <c r="C61" s="68"/>
    </row>
    <row r="62" spans="2:62" x14ac:dyDescent="0.25">
      <c r="B62" s="68" t="str">
        <f>Forside!B30</f>
        <v>Denne version af beregningsskemaet er offentliggjort af Motorstyrelsen: Marts 2025</v>
      </c>
      <c r="C62" s="68"/>
    </row>
    <row r="63" spans="2:62" x14ac:dyDescent="0.25">
      <c r="B63" s="68" t="str">
        <f>Forside!B31</f>
        <v>Version: 1.0</v>
      </c>
    </row>
    <row r="67" ht="35.1" customHeight="1" x14ac:dyDescent="0.25"/>
  </sheetData>
  <sheetProtection algorithmName="SHA-512" hashValue="114VW/UbKBS6X7s5U5yx1j9tCpwxLQgZ5P4XjMkDqVG7HAPzg2vBIoqWsRFCwwSqJRow2/GfuS1KqTIuixmjcw==" saltValue="9lQgjD0UBzMzRSHh2ePTTw==" spinCount="100000" sheet="1" objects="1" scenarios="1"/>
  <dataConsolidate/>
  <mergeCells count="21">
    <mergeCell ref="B7:J8"/>
    <mergeCell ref="B31:L32"/>
    <mergeCell ref="J58:P58"/>
    <mergeCell ref="B11:T11"/>
    <mergeCell ref="B25:T25"/>
    <mergeCell ref="B29:T29"/>
    <mergeCell ref="R58:T58"/>
    <mergeCell ref="F35:L35"/>
    <mergeCell ref="F34:L34"/>
    <mergeCell ref="B42:N42"/>
    <mergeCell ref="B41:N41"/>
    <mergeCell ref="B37:T37"/>
    <mergeCell ref="B45:T45"/>
    <mergeCell ref="R57:T57"/>
    <mergeCell ref="B51:T51"/>
    <mergeCell ref="B27:J27"/>
    <mergeCell ref="B26:J26"/>
    <mergeCell ref="B47:J47"/>
    <mergeCell ref="B53:J53"/>
    <mergeCell ref="B48:J48"/>
    <mergeCell ref="B54:J54"/>
  </mergeCells>
  <phoneticPr fontId="23" type="noConversion"/>
  <conditionalFormatting sqref="B42">
    <cfRule type="cellIs" dxfId="25" priority="2" operator="lessThan">
      <formula>0</formula>
    </cfRule>
  </conditionalFormatting>
  <conditionalFormatting sqref="F13:F17">
    <cfRule type="cellIs" dxfId="24" priority="6" operator="lessThan">
      <formula>0</formula>
    </cfRule>
  </conditionalFormatting>
  <conditionalFormatting sqref="L13:L17">
    <cfRule type="cellIs" dxfId="23" priority="5" operator="lessThan">
      <formula>0</formula>
    </cfRule>
  </conditionalFormatting>
  <conditionalFormatting sqref="N13:N17">
    <cfRule type="cellIs" dxfId="22" priority="4" operator="lessThan">
      <formula>0</formula>
    </cfRule>
  </conditionalFormatting>
  <conditionalFormatting sqref="T13:T17">
    <cfRule type="cellIs" dxfId="21" priority="3" operator="lessThan">
      <formula>0</formula>
    </cfRule>
  </conditionalFormatting>
  <dataValidations count="6">
    <dataValidation type="list" errorStyle="information" showErrorMessage="1" errorTitle="Vælg fra drop down menu" promptTitle="Vælg stand" sqref="B27" xr:uid="{6A1AC505-92C7-6148-BD43-24B0C4C4CEED}">
      <formula1>"Under middel, Middel, Over middel"</formula1>
    </dataValidation>
    <dataValidation type="custom" operator="greaterThan" allowBlank="1" showInputMessage="1" showErrorMessage="1" sqref="V48" xr:uid="{0951B798-FC8E-4828-9CA4-39A8CAEACD34}">
      <formula1>N35+N48&gt;-20000</formula1>
    </dataValidation>
    <dataValidation type="custom" allowBlank="1" showInputMessage="1" showErrorMessage="1" errorTitle="Regulering for høj" error="Regulering må maksimalt udgøre 20.000 kr." sqref="L48" xr:uid="{DB28782C-78AF-4921-8A8C-D4BDC5CC79E2}">
      <formula1>N27+N48&gt;-20000</formula1>
    </dataValidation>
    <dataValidation type="custom" allowBlank="1" showInputMessage="1" showErrorMessage="1" errorTitle="Regulering for høj" error="Regulering må maksimalt udgøre 20.000 kr." sqref="N27" xr:uid="{02ADF35E-2749-460F-B4A3-DCECE4CE50D4}">
      <formula1>N27+N48&gt;-20000</formula1>
    </dataValidation>
    <dataValidation type="custom" allowBlank="1" showInputMessage="1" showErrorMessage="1" errorTitle="Regulering for høj" error="Regulering må maksimalt udgøre 20.000 kr." sqref="N48" xr:uid="{8766B2E3-16C2-44DA-9F3B-FCB91562764E}">
      <formula1>N27+N48&gt;-20000</formula1>
    </dataValidation>
    <dataValidation type="custom" allowBlank="1" showInputMessage="1" showErrorMessage="1" errorTitle="Regulering for høj" error="Regulering må maksimalt udgøre 20.000 kr." sqref="L27" xr:uid="{F1B3DE7C-F0AD-40CD-A547-2A8917CA14F6}">
      <formula1>N27+N48&gt;-20000</formula1>
    </dataValidation>
  </dataValidations>
  <pageMargins left="0.7" right="0.7" top="0.75" bottom="0.75" header="0.3" footer="0.3"/>
  <pageSetup paperSize="9" orientation="portrait" r:id="rId1"/>
  <customProperties>
    <customPr name="EpmWorksheetKeyString_GUID" r:id="rId2"/>
  </customPropertie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AB71C-2347-5348-AC15-B570F742566E}">
  <sheetPr codeName="Sheet4"/>
  <dimension ref="B5:W84"/>
  <sheetViews>
    <sheetView zoomScaleNormal="100" workbookViewId="0">
      <selection activeCell="J22" sqref="J22"/>
    </sheetView>
  </sheetViews>
  <sheetFormatPr defaultColWidth="10.6328125" defaultRowHeight="15" x14ac:dyDescent="0.25"/>
  <cols>
    <col min="1" max="1" width="10.6328125" style="1" customWidth="1"/>
    <col min="2" max="2" width="22.54296875" style="1" customWidth="1"/>
    <col min="3" max="3" width="1.36328125" style="1" customWidth="1"/>
    <col min="4" max="4" width="14.54296875" style="1" customWidth="1"/>
    <col min="5" max="5" width="1.36328125" style="1" customWidth="1"/>
    <col min="6" max="6" width="14.36328125" style="1" customWidth="1"/>
    <col min="7" max="7" width="1.36328125" style="1" customWidth="1"/>
    <col min="8" max="8" width="14.36328125" style="1" customWidth="1"/>
    <col min="9" max="9" width="1.36328125" style="1" customWidth="1"/>
    <col min="10" max="10" width="14.36328125" style="1" customWidth="1"/>
    <col min="11" max="11" width="1.36328125" style="1" customWidth="1"/>
    <col min="12" max="12" width="14.36328125" style="1" customWidth="1"/>
    <col min="13" max="13" width="2.08984375" style="1" customWidth="1"/>
    <col min="14" max="14" width="8" style="1" customWidth="1"/>
    <col min="15" max="15" width="14.36328125" style="1" customWidth="1"/>
    <col min="16" max="16" width="1.453125" style="1" customWidth="1"/>
    <col min="17" max="17" width="14.36328125" style="1" customWidth="1"/>
    <col min="18" max="18" width="1.54296875" style="1" customWidth="1"/>
    <col min="19" max="19" width="32.54296875" style="1" customWidth="1"/>
    <col min="20" max="20" width="1.36328125" style="1" customWidth="1"/>
    <col min="21" max="21" width="12.54296875" style="1" customWidth="1"/>
    <col min="22" max="22" width="1.36328125" style="1" customWidth="1"/>
    <col min="23" max="23" width="17.08984375" style="1" customWidth="1"/>
    <col min="24" max="16384" width="10.6328125" style="1"/>
  </cols>
  <sheetData>
    <row r="5" spans="2:23" s="89" customFormat="1" ht="27.9" customHeight="1" x14ac:dyDescent="0.5">
      <c r="B5" s="87" t="s">
        <v>68</v>
      </c>
    </row>
    <row r="6" spans="2:23" ht="9.9" customHeight="1" x14ac:dyDescent="0.25">
      <c r="B6" s="2"/>
    </row>
    <row r="7" spans="2:23" ht="15" customHeight="1" x14ac:dyDescent="0.25">
      <c r="B7" s="126" t="s">
        <v>110</v>
      </c>
      <c r="C7" s="126"/>
      <c r="D7" s="126"/>
      <c r="E7" s="126"/>
      <c r="F7" s="126"/>
      <c r="G7" s="126"/>
      <c r="H7" s="126"/>
    </row>
    <row r="8" spans="2:23" ht="15" customHeight="1" x14ac:dyDescent="0.25">
      <c r="B8" s="127" t="s">
        <v>111</v>
      </c>
      <c r="C8" s="127"/>
      <c r="D8" s="127"/>
      <c r="E8" s="127"/>
      <c r="F8" s="127"/>
      <c r="G8" s="127"/>
      <c r="H8" s="127"/>
      <c r="I8" s="127"/>
      <c r="M8" s="26"/>
      <c r="N8" s="26"/>
      <c r="T8" s="26"/>
      <c r="U8" s="26"/>
      <c r="V8" s="26"/>
      <c r="W8" s="26"/>
    </row>
    <row r="9" spans="2:23" x14ac:dyDescent="0.25">
      <c r="B9" s="127"/>
      <c r="C9" s="127"/>
      <c r="D9" s="127"/>
      <c r="E9" s="127"/>
      <c r="F9" s="127"/>
      <c r="G9" s="127"/>
      <c r="H9" s="127"/>
      <c r="I9" s="127"/>
    </row>
    <row r="10" spans="2:23" ht="39" customHeight="1" x14ac:dyDescent="0.25">
      <c r="B10" s="127" t="s">
        <v>112</v>
      </c>
      <c r="C10" s="127"/>
      <c r="D10" s="127"/>
      <c r="E10" s="127"/>
      <c r="F10" s="127"/>
      <c r="G10" s="127"/>
      <c r="H10" s="127"/>
      <c r="I10" s="127"/>
    </row>
    <row r="11" spans="2:23" ht="27.75" customHeight="1" x14ac:dyDescent="0.25">
      <c r="B11" s="90"/>
      <c r="C11" s="90"/>
      <c r="D11" s="90"/>
      <c r="E11" s="90"/>
      <c r="F11" s="90"/>
      <c r="G11" s="90"/>
      <c r="H11" s="90"/>
    </row>
    <row r="13" spans="2:23" x14ac:dyDescent="0.25">
      <c r="B13" s="133" t="s">
        <v>69</v>
      </c>
      <c r="C13" s="133"/>
      <c r="D13" s="133"/>
      <c r="E13" s="133"/>
      <c r="F13" s="133"/>
      <c r="G13" s="133"/>
      <c r="H13" s="133"/>
      <c r="I13" s="133"/>
      <c r="J13" s="133"/>
      <c r="K13" s="133"/>
      <c r="L13" s="133"/>
    </row>
    <row r="14" spans="2:23" x14ac:dyDescent="0.2">
      <c r="O14" s="4"/>
      <c r="P14" s="4"/>
      <c r="Q14" s="4"/>
    </row>
    <row r="15" spans="2:23" ht="21.9" customHeight="1" x14ac:dyDescent="0.2">
      <c r="B15" s="10" t="s">
        <v>70</v>
      </c>
      <c r="O15" s="4"/>
      <c r="P15" s="4"/>
      <c r="Q15" s="4"/>
    </row>
    <row r="16" spans="2:23" ht="21" customHeight="1" x14ac:dyDescent="0.2">
      <c r="B16" s="9"/>
      <c r="C16" s="9"/>
      <c r="D16" s="41" t="s">
        <v>39</v>
      </c>
      <c r="E16" s="60"/>
      <c r="F16" s="41" t="s">
        <v>40</v>
      </c>
      <c r="G16" s="60"/>
      <c r="H16" s="41" t="s">
        <v>41</v>
      </c>
      <c r="I16" s="41"/>
      <c r="J16" s="41" t="s">
        <v>42</v>
      </c>
      <c r="K16" s="41"/>
      <c r="L16" s="41" t="s">
        <v>43</v>
      </c>
      <c r="M16" s="4"/>
      <c r="N16" s="4"/>
      <c r="O16" s="4"/>
      <c r="P16" s="4"/>
      <c r="Q16" s="4"/>
      <c r="T16" s="6"/>
    </row>
    <row r="17" spans="2:23" ht="21" customHeight="1" x14ac:dyDescent="0.2">
      <c r="B17" s="41" t="s">
        <v>71</v>
      </c>
      <c r="C17" s="9"/>
      <c r="D17" s="84" t="str">
        <f>IF(Handelspris!B13="","",Handelspris!B13)</f>
        <v>Skriv..</v>
      </c>
      <c r="E17" s="60"/>
      <c r="F17" s="84" t="str">
        <f>IF(Handelspris!B14="","",Handelspris!B14)</f>
        <v/>
      </c>
      <c r="G17" s="60"/>
      <c r="H17" s="84" t="str">
        <f>IF(Handelspris!B15="","",Handelspris!B15)</f>
        <v/>
      </c>
      <c r="I17" s="41"/>
      <c r="J17" s="84" t="str">
        <f>IF(Handelspris!B16="","",Handelspris!B16)</f>
        <v/>
      </c>
      <c r="K17" s="41"/>
      <c r="L17" s="84" t="str">
        <f>IF(Handelspris!B17="","",Handelspris!B17)</f>
        <v/>
      </c>
      <c r="M17" s="4"/>
      <c r="N17" s="4"/>
      <c r="O17" s="23"/>
      <c r="P17" s="23"/>
      <c r="Q17" s="23"/>
      <c r="R17" s="8"/>
      <c r="T17" s="6"/>
    </row>
    <row r="18" spans="2:23" ht="4.5" customHeight="1" x14ac:dyDescent="0.2">
      <c r="B18" s="9"/>
      <c r="C18" s="9"/>
      <c r="D18" s="4"/>
      <c r="E18" s="5"/>
      <c r="F18" s="4"/>
      <c r="G18" s="5"/>
      <c r="H18" s="4"/>
      <c r="I18" s="4"/>
      <c r="J18" s="4"/>
      <c r="K18" s="4"/>
      <c r="L18" s="4"/>
      <c r="M18" s="4"/>
      <c r="N18" s="4"/>
      <c r="O18" s="23"/>
      <c r="P18" s="23"/>
      <c r="Q18" s="23"/>
      <c r="R18" s="8"/>
      <c r="S18" s="21"/>
      <c r="T18" s="6"/>
    </row>
    <row r="19" spans="2:23" ht="20.100000000000001" customHeight="1" x14ac:dyDescent="0.25">
      <c r="B19" s="37" t="s">
        <v>106</v>
      </c>
      <c r="C19" s="19"/>
      <c r="D19" s="39">
        <v>0</v>
      </c>
      <c r="E19" s="23">
        <v>20000</v>
      </c>
      <c r="F19" s="39">
        <v>0</v>
      </c>
      <c r="G19" s="23"/>
      <c r="H19" s="39">
        <v>0</v>
      </c>
      <c r="I19" s="23"/>
      <c r="J19" s="39">
        <v>0</v>
      </c>
      <c r="K19" s="23"/>
      <c r="L19" s="39">
        <v>0</v>
      </c>
      <c r="M19" s="23"/>
      <c r="N19" s="23"/>
      <c r="O19" s="23"/>
      <c r="P19" s="23"/>
      <c r="Q19" s="23"/>
      <c r="R19" s="8"/>
      <c r="S19" s="21"/>
      <c r="T19" s="8"/>
      <c r="U19" s="130">
        <f>H19*G54</f>
        <v>0</v>
      </c>
      <c r="V19" s="130"/>
      <c r="W19" s="130"/>
    </row>
    <row r="20" spans="2:23" ht="20.100000000000001" customHeight="1" x14ac:dyDescent="0.25">
      <c r="B20" s="37"/>
      <c r="C20" s="19"/>
      <c r="D20" s="39"/>
      <c r="E20" s="23"/>
      <c r="F20" s="39"/>
      <c r="G20" s="23"/>
      <c r="H20" s="39"/>
      <c r="I20" s="23"/>
      <c r="J20" s="39"/>
      <c r="K20" s="23"/>
      <c r="L20" s="39"/>
      <c r="M20" s="23"/>
      <c r="N20" s="23"/>
      <c r="O20" s="23"/>
      <c r="P20" s="23"/>
      <c r="Q20" s="23"/>
      <c r="R20" s="8"/>
      <c r="S20" s="21"/>
      <c r="T20" s="8"/>
      <c r="U20" s="130">
        <f>H20*S18</f>
        <v>0</v>
      </c>
      <c r="V20" s="130"/>
      <c r="W20" s="130"/>
    </row>
    <row r="21" spans="2:23" ht="20.100000000000001" customHeight="1" x14ac:dyDescent="0.25">
      <c r="B21" s="37"/>
      <c r="C21" s="19"/>
      <c r="D21" s="39"/>
      <c r="E21" s="23"/>
      <c r="F21" s="39"/>
      <c r="G21" s="23"/>
      <c r="H21" s="39"/>
      <c r="I21" s="23"/>
      <c r="J21" s="39"/>
      <c r="K21" s="23"/>
      <c r="L21" s="39"/>
      <c r="M21" s="23"/>
      <c r="N21" s="23"/>
      <c r="O21" s="23"/>
      <c r="P21" s="23"/>
      <c r="Q21" s="23"/>
      <c r="R21" s="8"/>
      <c r="S21" s="21"/>
      <c r="T21" s="8"/>
      <c r="U21" s="128">
        <f>SUM(H21*S19)</f>
        <v>0</v>
      </c>
      <c r="V21" s="128"/>
      <c r="W21" s="128"/>
    </row>
    <row r="22" spans="2:23" ht="20.100000000000001" customHeight="1" x14ac:dyDescent="0.25">
      <c r="B22" s="37"/>
      <c r="C22" s="19"/>
      <c r="D22" s="39"/>
      <c r="E22" s="23"/>
      <c r="F22" s="39"/>
      <c r="G22" s="23"/>
      <c r="H22" s="39"/>
      <c r="I22" s="23"/>
      <c r="J22" s="39"/>
      <c r="K22" s="23"/>
      <c r="L22" s="39"/>
      <c r="M22" s="23"/>
      <c r="N22" s="23"/>
      <c r="O22" s="23"/>
      <c r="P22" s="23"/>
      <c r="Q22" s="23"/>
      <c r="R22" s="8"/>
      <c r="S22" s="21"/>
      <c r="T22" s="8"/>
      <c r="U22" s="22"/>
      <c r="V22" s="22"/>
      <c r="W22" s="22"/>
    </row>
    <row r="23" spans="2:23" ht="20.100000000000001" customHeight="1" x14ac:dyDescent="0.25">
      <c r="B23" s="37"/>
      <c r="C23" s="19"/>
      <c r="D23" s="39"/>
      <c r="E23" s="23"/>
      <c r="F23" s="39"/>
      <c r="G23" s="23"/>
      <c r="H23" s="39"/>
      <c r="I23" s="23"/>
      <c r="J23" s="39"/>
      <c r="K23" s="23"/>
      <c r="L23" s="39"/>
      <c r="M23" s="23"/>
      <c r="N23" s="23"/>
      <c r="O23" s="23"/>
      <c r="P23" s="23"/>
      <c r="Q23" s="23"/>
      <c r="R23" s="8"/>
      <c r="S23" s="21"/>
      <c r="T23" s="8"/>
      <c r="U23" s="22"/>
      <c r="V23" s="22"/>
      <c r="W23" s="22"/>
    </row>
    <row r="24" spans="2:23" ht="20.100000000000001" customHeight="1" x14ac:dyDescent="0.25">
      <c r="B24" s="37"/>
      <c r="C24" s="19"/>
      <c r="D24" s="39"/>
      <c r="E24" s="23"/>
      <c r="F24" s="39"/>
      <c r="G24" s="23"/>
      <c r="H24" s="39"/>
      <c r="I24" s="23"/>
      <c r="J24" s="39"/>
      <c r="K24" s="23"/>
      <c r="L24" s="39"/>
      <c r="M24" s="23"/>
      <c r="N24" s="23"/>
      <c r="O24" s="23"/>
      <c r="P24" s="23"/>
      <c r="Q24" s="23"/>
      <c r="R24" s="8"/>
      <c r="S24" s="21"/>
      <c r="T24" s="8"/>
      <c r="U24" s="22"/>
      <c r="V24" s="22"/>
      <c r="W24" s="22"/>
    </row>
    <row r="25" spans="2:23" ht="20.100000000000001" customHeight="1" x14ac:dyDescent="0.25">
      <c r="B25" s="37"/>
      <c r="C25" s="19"/>
      <c r="D25" s="39"/>
      <c r="E25" s="23"/>
      <c r="F25" s="39"/>
      <c r="G25" s="23"/>
      <c r="H25" s="39"/>
      <c r="I25" s="23"/>
      <c r="J25" s="39"/>
      <c r="K25" s="23"/>
      <c r="L25" s="39"/>
      <c r="M25" s="23"/>
      <c r="N25" s="23"/>
      <c r="O25" s="23"/>
      <c r="P25" s="23"/>
      <c r="Q25" s="23"/>
      <c r="R25" s="8"/>
      <c r="S25" s="21"/>
      <c r="T25" s="8"/>
      <c r="U25" s="22"/>
      <c r="V25" s="22"/>
      <c r="W25" s="22"/>
    </row>
    <row r="26" spans="2:23" ht="20.100000000000001" customHeight="1" x14ac:dyDescent="0.25">
      <c r="B26" s="37"/>
      <c r="C26" s="19"/>
      <c r="D26" s="39"/>
      <c r="E26" s="23"/>
      <c r="F26" s="39"/>
      <c r="G26" s="23"/>
      <c r="H26" s="39"/>
      <c r="I26" s="23"/>
      <c r="J26" s="39"/>
      <c r="K26" s="23"/>
      <c r="L26" s="39"/>
      <c r="M26" s="23"/>
      <c r="N26" s="23"/>
      <c r="O26" s="20"/>
      <c r="P26" s="20"/>
      <c r="Q26" s="20"/>
      <c r="R26" s="8"/>
      <c r="S26" s="21"/>
      <c r="T26" s="8"/>
      <c r="U26" s="22"/>
      <c r="V26" s="22"/>
      <c r="W26" s="22"/>
    </row>
    <row r="27" spans="2:23" ht="20.100000000000001" customHeight="1" x14ac:dyDescent="0.25">
      <c r="B27" s="37"/>
      <c r="C27" s="19"/>
      <c r="D27" s="39"/>
      <c r="E27" s="23"/>
      <c r="F27" s="39"/>
      <c r="G27" s="23"/>
      <c r="H27" s="39"/>
      <c r="I27" s="23"/>
      <c r="J27" s="39"/>
      <c r="K27" s="23"/>
      <c r="L27" s="39"/>
      <c r="M27" s="23"/>
      <c r="N27" s="23"/>
      <c r="O27" s="20"/>
      <c r="P27" s="20"/>
      <c r="Q27" s="20"/>
      <c r="R27" s="8"/>
      <c r="S27" s="21"/>
      <c r="T27" s="8"/>
      <c r="U27" s="22"/>
      <c r="V27" s="22"/>
      <c r="W27" s="22"/>
    </row>
    <row r="28" spans="2:23" ht="20.100000000000001" customHeight="1" x14ac:dyDescent="0.25">
      <c r="B28" s="37"/>
      <c r="C28" s="19"/>
      <c r="D28" s="39"/>
      <c r="E28" s="23"/>
      <c r="F28" s="39"/>
      <c r="G28" s="23"/>
      <c r="H28" s="39"/>
      <c r="I28" s="23"/>
      <c r="J28" s="39"/>
      <c r="K28" s="23"/>
      <c r="L28" s="39"/>
      <c r="M28" s="20"/>
      <c r="N28" s="20"/>
      <c r="O28" s="20"/>
      <c r="P28" s="20"/>
      <c r="Q28" s="20"/>
      <c r="R28" s="8"/>
      <c r="S28" s="21"/>
      <c r="T28" s="8"/>
      <c r="U28" s="128"/>
      <c r="V28" s="128"/>
      <c r="W28" s="128"/>
    </row>
    <row r="29" spans="2:23" ht="20.100000000000001" customHeight="1" x14ac:dyDescent="0.25">
      <c r="B29" s="19"/>
      <c r="C29" s="19"/>
      <c r="D29" s="23"/>
      <c r="E29" s="23"/>
      <c r="F29" s="23"/>
      <c r="G29" s="23"/>
      <c r="H29" s="23"/>
      <c r="I29" s="23"/>
      <c r="J29" s="23"/>
      <c r="K29" s="23"/>
      <c r="L29" s="23"/>
      <c r="M29" s="20"/>
      <c r="N29" s="20"/>
      <c r="O29" s="20"/>
      <c r="P29" s="20"/>
      <c r="Q29" s="20"/>
      <c r="R29" s="8"/>
      <c r="S29" s="21"/>
      <c r="T29" s="8"/>
      <c r="U29" s="128"/>
      <c r="V29" s="128"/>
      <c r="W29" s="128"/>
    </row>
    <row r="30" spans="2:23" ht="20.100000000000001" customHeight="1" x14ac:dyDescent="0.25">
      <c r="B30" s="135" t="s">
        <v>25</v>
      </c>
      <c r="C30" s="135"/>
      <c r="D30" s="135"/>
      <c r="E30" s="135"/>
      <c r="F30" s="135"/>
      <c r="G30" s="135"/>
      <c r="H30" s="135"/>
      <c r="I30" s="135"/>
      <c r="J30" s="135"/>
      <c r="K30" s="135"/>
      <c r="L30" s="135"/>
      <c r="M30" s="20"/>
      <c r="N30" s="20"/>
      <c r="O30" s="20"/>
      <c r="P30" s="20"/>
      <c r="Q30" s="20"/>
      <c r="R30" s="8"/>
      <c r="S30" s="21"/>
      <c r="T30" s="8"/>
      <c r="U30" s="22"/>
      <c r="V30" s="22"/>
      <c r="W30" s="22"/>
    </row>
    <row r="31" spans="2:23" ht="20.100000000000001" customHeight="1" x14ac:dyDescent="0.25">
      <c r="B31" s="131" t="s">
        <v>72</v>
      </c>
      <c r="C31" s="131"/>
      <c r="D31" s="131"/>
      <c r="E31" s="131"/>
      <c r="F31" s="131"/>
      <c r="G31" s="131"/>
      <c r="H31" s="131"/>
      <c r="I31" s="131"/>
      <c r="J31" s="131"/>
      <c r="K31" s="131"/>
      <c r="L31" s="131"/>
      <c r="M31" s="20"/>
      <c r="N31" s="20"/>
      <c r="O31" s="20"/>
      <c r="P31" s="20"/>
      <c r="Q31" s="20"/>
      <c r="R31" s="8"/>
      <c r="S31" s="21"/>
      <c r="T31" s="8"/>
      <c r="U31" s="22"/>
      <c r="V31" s="22"/>
      <c r="W31" s="22"/>
    </row>
    <row r="32" spans="2:23" ht="20.100000000000001" customHeight="1" x14ac:dyDescent="0.25">
      <c r="B32" s="136" t="s">
        <v>73</v>
      </c>
      <c r="C32" s="136"/>
      <c r="D32" s="136"/>
      <c r="E32" s="136"/>
      <c r="F32" s="136"/>
      <c r="G32" s="136"/>
      <c r="H32" s="136"/>
      <c r="I32" s="136"/>
      <c r="J32" s="136"/>
      <c r="K32" s="136"/>
      <c r="L32" s="136"/>
      <c r="M32" s="20"/>
      <c r="N32" s="20"/>
      <c r="O32" s="20"/>
      <c r="P32" s="20"/>
      <c r="Q32" s="20"/>
      <c r="R32" s="8"/>
      <c r="S32" s="21"/>
      <c r="T32" s="8"/>
      <c r="U32" s="22"/>
      <c r="V32" s="22"/>
      <c r="W32" s="22"/>
    </row>
    <row r="33" spans="2:23" ht="20.100000000000001" customHeight="1" x14ac:dyDescent="0.25">
      <c r="B33" s="19"/>
      <c r="C33" s="19"/>
      <c r="D33" s="23"/>
      <c r="E33" s="23"/>
      <c r="F33" s="23"/>
      <c r="G33" s="23"/>
      <c r="H33" s="23"/>
      <c r="I33" s="23"/>
      <c r="J33" s="23"/>
      <c r="K33" s="23"/>
      <c r="L33" s="23"/>
      <c r="M33" s="20"/>
      <c r="N33" s="20"/>
      <c r="O33" s="20"/>
      <c r="P33" s="20"/>
      <c r="Q33" s="20"/>
      <c r="R33" s="8"/>
      <c r="S33" s="21"/>
      <c r="T33" s="8"/>
      <c r="U33" s="22"/>
      <c r="V33" s="22"/>
      <c r="W33" s="22"/>
    </row>
    <row r="34" spans="2:23" ht="21.9" customHeight="1" x14ac:dyDescent="0.25">
      <c r="B34" s="10" t="s">
        <v>74</v>
      </c>
      <c r="C34" s="19"/>
      <c r="D34" s="23"/>
      <c r="E34" s="23"/>
      <c r="F34" s="23"/>
      <c r="G34" s="23"/>
      <c r="H34" s="23"/>
      <c r="I34" s="23"/>
      <c r="J34" s="23"/>
      <c r="K34" s="23"/>
      <c r="L34" s="23"/>
      <c r="M34" s="20"/>
      <c r="N34" s="20"/>
      <c r="O34" s="20"/>
      <c r="P34" s="20"/>
      <c r="Q34" s="20"/>
      <c r="R34" s="8"/>
      <c r="S34" s="21"/>
      <c r="T34" s="8"/>
      <c r="U34" s="128"/>
      <c r="V34" s="128"/>
      <c r="W34" s="128"/>
    </row>
    <row r="35" spans="2:23" ht="20.100000000000001" customHeight="1" x14ac:dyDescent="0.2">
      <c r="B35" s="41" t="s">
        <v>75</v>
      </c>
      <c r="C35" s="79"/>
      <c r="D35" s="41" t="s">
        <v>39</v>
      </c>
      <c r="E35" s="60"/>
      <c r="F35" s="41" t="s">
        <v>40</v>
      </c>
      <c r="G35" s="60"/>
      <c r="H35" s="41" t="s">
        <v>41</v>
      </c>
      <c r="I35" s="41"/>
      <c r="J35" s="41" t="s">
        <v>42</v>
      </c>
      <c r="K35" s="41"/>
      <c r="L35" s="41" t="s">
        <v>43</v>
      </c>
      <c r="M35" s="20"/>
      <c r="N35" s="20"/>
      <c r="O35" s="20"/>
      <c r="P35" s="20"/>
      <c r="Q35" s="20"/>
      <c r="R35" s="8"/>
      <c r="S35" s="21"/>
      <c r="T35" s="8"/>
      <c r="U35" s="128"/>
      <c r="V35" s="128"/>
      <c r="W35" s="128"/>
    </row>
    <row r="36" spans="2:23" ht="20.100000000000001" customHeight="1" x14ac:dyDescent="0.25">
      <c r="B36" s="37" t="s">
        <v>106</v>
      </c>
      <c r="C36" s="19"/>
      <c r="D36" s="39">
        <v>0</v>
      </c>
      <c r="E36" s="19"/>
      <c r="F36" s="39">
        <v>0</v>
      </c>
      <c r="G36" s="8"/>
      <c r="H36" s="39">
        <v>0</v>
      </c>
      <c r="I36" s="20"/>
      <c r="J36" s="39">
        <v>0</v>
      </c>
      <c r="K36" s="20"/>
      <c r="L36" s="39">
        <v>0</v>
      </c>
      <c r="M36" s="20"/>
      <c r="N36" s="20"/>
      <c r="O36" s="20"/>
      <c r="P36" s="20"/>
      <c r="Q36" s="20"/>
      <c r="R36" s="8"/>
      <c r="S36" s="21"/>
      <c r="T36" s="8"/>
      <c r="U36" s="128"/>
      <c r="V36" s="128"/>
      <c r="W36" s="128"/>
    </row>
    <row r="37" spans="2:23" ht="20.100000000000001" customHeight="1" x14ac:dyDescent="0.25">
      <c r="B37" s="37"/>
      <c r="C37" s="19"/>
      <c r="D37" s="39"/>
      <c r="E37" s="19"/>
      <c r="F37" s="39"/>
      <c r="G37" s="8"/>
      <c r="H37" s="39"/>
      <c r="I37" s="20"/>
      <c r="J37" s="39"/>
      <c r="K37" s="20"/>
      <c r="L37" s="39"/>
      <c r="M37" s="20"/>
      <c r="N37" s="20"/>
      <c r="O37" s="20"/>
      <c r="P37" s="20"/>
      <c r="Q37" s="20"/>
      <c r="R37" s="8"/>
      <c r="S37" s="21"/>
      <c r="T37" s="8"/>
      <c r="U37" s="128"/>
      <c r="V37" s="128"/>
      <c r="W37" s="128"/>
    </row>
    <row r="38" spans="2:23" ht="20.100000000000001" customHeight="1" x14ac:dyDescent="0.25">
      <c r="B38" s="37"/>
      <c r="C38" s="19"/>
      <c r="D38" s="39"/>
      <c r="E38" s="19"/>
      <c r="F38" s="39"/>
      <c r="G38" s="8"/>
      <c r="H38" s="39"/>
      <c r="I38" s="20"/>
      <c r="J38" s="39"/>
      <c r="K38" s="20"/>
      <c r="L38" s="39"/>
      <c r="M38" s="20"/>
      <c r="N38" s="20"/>
      <c r="O38" s="20"/>
      <c r="P38" s="20"/>
      <c r="Q38" s="20"/>
      <c r="R38" s="8"/>
      <c r="S38" s="21"/>
      <c r="T38" s="8"/>
      <c r="U38" s="22"/>
      <c r="V38" s="22"/>
      <c r="W38" s="22"/>
    </row>
    <row r="39" spans="2:23" ht="20.100000000000001" customHeight="1" x14ac:dyDescent="0.25">
      <c r="B39" s="37"/>
      <c r="C39" s="19"/>
      <c r="D39" s="39"/>
      <c r="E39" s="19"/>
      <c r="F39" s="39"/>
      <c r="G39" s="8"/>
      <c r="H39" s="39"/>
      <c r="I39" s="20"/>
      <c r="J39" s="39"/>
      <c r="K39" s="20"/>
      <c r="L39" s="39"/>
      <c r="M39" s="20"/>
      <c r="N39" s="20"/>
      <c r="O39" s="20"/>
      <c r="P39" s="20"/>
      <c r="Q39" s="20"/>
      <c r="R39" s="8"/>
      <c r="S39" s="21"/>
      <c r="T39" s="8"/>
      <c r="U39" s="22"/>
      <c r="V39" s="22"/>
      <c r="W39" s="22"/>
    </row>
    <row r="40" spans="2:23" ht="20.100000000000001" customHeight="1" x14ac:dyDescent="0.25">
      <c r="B40" s="37"/>
      <c r="C40" s="19"/>
      <c r="D40" s="39"/>
      <c r="E40" s="19"/>
      <c r="F40" s="39"/>
      <c r="G40" s="8"/>
      <c r="H40" s="39"/>
      <c r="I40" s="20"/>
      <c r="J40" s="39"/>
      <c r="K40" s="20"/>
      <c r="L40" s="39"/>
      <c r="M40" s="20"/>
      <c r="N40" s="20"/>
      <c r="T40" s="8"/>
      <c r="U40" s="22"/>
      <c r="V40" s="22"/>
      <c r="W40" s="22"/>
    </row>
    <row r="41" spans="2:23" ht="20.100000000000001" customHeight="1" x14ac:dyDescent="0.25">
      <c r="B41" s="37"/>
      <c r="C41" s="19"/>
      <c r="D41" s="39"/>
      <c r="E41" s="19"/>
      <c r="F41" s="39"/>
      <c r="G41" s="8"/>
      <c r="H41" s="39"/>
      <c r="I41" s="20"/>
      <c r="J41" s="39"/>
      <c r="K41" s="20"/>
      <c r="L41" s="39"/>
      <c r="M41" s="20"/>
      <c r="N41" s="20"/>
      <c r="T41" s="8"/>
      <c r="U41" s="22"/>
      <c r="V41" s="22"/>
      <c r="W41" s="22"/>
    </row>
    <row r="42" spans="2:23" ht="20.100000000000001" customHeight="1" x14ac:dyDescent="0.25">
      <c r="B42" s="37"/>
      <c r="C42" s="19"/>
      <c r="D42" s="39"/>
      <c r="E42" s="19"/>
      <c r="F42" s="39"/>
      <c r="G42" s="8"/>
      <c r="H42" s="39"/>
      <c r="I42" s="20"/>
      <c r="J42" s="39"/>
      <c r="K42" s="20"/>
      <c r="L42" s="39"/>
      <c r="M42" s="20"/>
      <c r="O42" s="20"/>
      <c r="P42" s="20"/>
      <c r="Q42" s="20"/>
      <c r="R42" s="8"/>
      <c r="S42" s="21"/>
    </row>
    <row r="43" spans="2:23" ht="20.100000000000001" customHeight="1" x14ac:dyDescent="0.25">
      <c r="B43" s="37"/>
      <c r="C43" s="19"/>
      <c r="D43" s="39"/>
      <c r="E43" s="19"/>
      <c r="F43" s="39"/>
      <c r="G43" s="8"/>
      <c r="H43" s="39"/>
      <c r="I43" s="20"/>
      <c r="J43" s="39"/>
      <c r="K43" s="20"/>
      <c r="L43" s="39"/>
      <c r="M43" s="23"/>
      <c r="O43" s="20"/>
      <c r="P43" s="20"/>
      <c r="Q43" s="20"/>
      <c r="R43" s="8"/>
      <c r="S43" s="21"/>
    </row>
    <row r="44" spans="2:23" ht="20.100000000000001" customHeight="1" x14ac:dyDescent="0.25">
      <c r="B44" s="37"/>
      <c r="C44" s="19"/>
      <c r="D44" s="39"/>
      <c r="E44" s="19"/>
      <c r="F44" s="39"/>
      <c r="G44" s="8"/>
      <c r="H44" s="39"/>
      <c r="I44" s="20"/>
      <c r="J44" s="39"/>
      <c r="K44" s="20"/>
      <c r="L44" s="39"/>
      <c r="M44" s="20"/>
      <c r="N44" s="20"/>
      <c r="O44" s="20"/>
      <c r="P44" s="20"/>
      <c r="Q44" s="20"/>
      <c r="R44" s="8"/>
      <c r="S44" s="21"/>
      <c r="T44" s="8"/>
      <c r="U44" s="22"/>
      <c r="V44" s="22"/>
      <c r="W44" s="22"/>
    </row>
    <row r="45" spans="2:23" ht="20.100000000000001" customHeight="1" x14ac:dyDescent="0.25">
      <c r="B45" s="37"/>
      <c r="C45" s="19"/>
      <c r="D45" s="39"/>
      <c r="E45" s="19"/>
      <c r="F45" s="39"/>
      <c r="G45" s="8"/>
      <c r="H45" s="39"/>
      <c r="I45" s="20"/>
      <c r="J45" s="39"/>
      <c r="K45" s="20"/>
      <c r="L45" s="39"/>
      <c r="M45" s="20"/>
      <c r="N45" s="20"/>
      <c r="O45" s="20"/>
      <c r="P45" s="20"/>
      <c r="Q45" s="20"/>
      <c r="R45" s="8"/>
      <c r="S45" s="21"/>
      <c r="T45" s="8"/>
      <c r="U45" s="22"/>
      <c r="V45" s="22"/>
      <c r="W45" s="22"/>
    </row>
    <row r="46" spans="2:23" ht="20.100000000000001" customHeight="1" x14ac:dyDescent="0.25">
      <c r="B46" s="19"/>
      <c r="C46" s="19"/>
      <c r="D46" s="23"/>
      <c r="E46" s="19"/>
      <c r="F46" s="24"/>
      <c r="G46" s="8"/>
      <c r="H46" s="20"/>
      <c r="I46" s="20"/>
      <c r="J46" s="20"/>
      <c r="K46" s="20"/>
      <c r="L46" s="20"/>
      <c r="M46" s="20"/>
      <c r="N46" s="20"/>
      <c r="O46" s="20"/>
      <c r="P46" s="20"/>
      <c r="Q46" s="20"/>
      <c r="R46" s="8"/>
      <c r="S46" s="21"/>
      <c r="T46" s="8"/>
      <c r="U46" s="22"/>
      <c r="V46" s="22"/>
      <c r="W46" s="22"/>
    </row>
    <row r="47" spans="2:23" ht="20.100000000000001" customHeight="1" x14ac:dyDescent="0.25">
      <c r="B47" s="135" t="s">
        <v>25</v>
      </c>
      <c r="C47" s="135"/>
      <c r="D47" s="135"/>
      <c r="E47" s="135"/>
      <c r="F47" s="135"/>
      <c r="G47" s="135"/>
      <c r="H47" s="135"/>
      <c r="I47" s="135"/>
      <c r="J47" s="135"/>
      <c r="K47" s="135"/>
      <c r="L47" s="135"/>
      <c r="M47" s="20"/>
      <c r="N47" s="20"/>
      <c r="O47" s="20"/>
      <c r="P47" s="20"/>
      <c r="Q47" s="20"/>
      <c r="R47" s="8"/>
      <c r="S47" s="21"/>
      <c r="T47" s="8"/>
      <c r="U47" s="22"/>
      <c r="V47" s="22"/>
      <c r="W47" s="22"/>
    </row>
    <row r="48" spans="2:23" ht="20.100000000000001" customHeight="1" x14ac:dyDescent="0.25">
      <c r="B48" s="131" t="s">
        <v>76</v>
      </c>
      <c r="C48" s="131"/>
      <c r="D48" s="131"/>
      <c r="E48" s="131"/>
      <c r="F48" s="131"/>
      <c r="G48" s="131"/>
      <c r="H48" s="131"/>
      <c r="I48" s="131"/>
      <c r="J48" s="131"/>
      <c r="K48" s="131"/>
      <c r="L48" s="131"/>
      <c r="M48" s="20"/>
      <c r="N48" s="20"/>
      <c r="O48" s="20"/>
      <c r="P48" s="20"/>
      <c r="Q48" s="20"/>
      <c r="R48" s="8"/>
      <c r="S48" s="21"/>
      <c r="T48" s="8"/>
      <c r="U48" s="22"/>
      <c r="V48" s="22"/>
      <c r="W48" s="22"/>
    </row>
    <row r="49" spans="2:23" ht="20.100000000000001" customHeight="1" x14ac:dyDescent="0.25">
      <c r="B49" s="137" t="s">
        <v>77</v>
      </c>
      <c r="C49" s="137"/>
      <c r="D49" s="137"/>
      <c r="E49" s="137"/>
      <c r="F49" s="137"/>
      <c r="G49" s="137"/>
      <c r="H49" s="137"/>
      <c r="I49" s="137"/>
      <c r="J49" s="137"/>
      <c r="K49" s="137"/>
      <c r="L49" s="137"/>
      <c r="M49" s="20"/>
      <c r="N49" s="20"/>
      <c r="O49" s="20"/>
      <c r="P49" s="20"/>
      <c r="Q49" s="20"/>
      <c r="R49" s="8"/>
      <c r="S49" s="22"/>
      <c r="T49" s="8"/>
      <c r="U49" s="22"/>
      <c r="V49" s="22"/>
      <c r="W49" s="22"/>
    </row>
    <row r="50" spans="2:23" ht="20.100000000000001" customHeight="1" x14ac:dyDescent="0.25">
      <c r="B50" s="91"/>
      <c r="C50" s="91"/>
      <c r="D50" s="91"/>
      <c r="E50" s="91"/>
      <c r="F50" s="91"/>
      <c r="G50" s="91"/>
      <c r="H50" s="91"/>
      <c r="I50" s="91"/>
      <c r="J50" s="91"/>
      <c r="K50" s="91"/>
      <c r="L50" s="91"/>
      <c r="M50" s="20"/>
      <c r="N50" s="20"/>
      <c r="O50" s="20"/>
      <c r="P50" s="20"/>
      <c r="Q50" s="20"/>
      <c r="R50" s="8"/>
      <c r="S50" s="22"/>
      <c r="T50" s="8"/>
      <c r="U50" s="22"/>
      <c r="V50" s="22"/>
      <c r="W50" s="22"/>
    </row>
    <row r="51" spans="2:23" ht="20.100000000000001" customHeight="1" x14ac:dyDescent="0.2">
      <c r="B51" s="19"/>
      <c r="C51" s="19"/>
      <c r="D51" s="41" t="s">
        <v>39</v>
      </c>
      <c r="E51" s="60"/>
      <c r="F51" s="41" t="s">
        <v>40</v>
      </c>
      <c r="G51" s="60"/>
      <c r="H51" s="41" t="s">
        <v>41</v>
      </c>
      <c r="I51" s="41"/>
      <c r="J51" s="41" t="s">
        <v>42</v>
      </c>
      <c r="K51" s="41"/>
      <c r="L51" s="41" t="s">
        <v>43</v>
      </c>
      <c r="M51" s="20"/>
      <c r="N51" s="20"/>
      <c r="O51" s="20"/>
      <c r="P51" s="20"/>
      <c r="Q51" s="20"/>
      <c r="R51" s="8"/>
      <c r="S51" s="22"/>
      <c r="T51" s="8"/>
      <c r="U51" s="22"/>
      <c r="V51" s="22"/>
      <c r="W51" s="22"/>
    </row>
    <row r="52" spans="2:23" ht="20.100000000000001" customHeight="1" x14ac:dyDescent="0.2">
      <c r="B52" s="43" t="s">
        <v>78</v>
      </c>
      <c r="C52" s="19"/>
      <c r="D52" s="40">
        <f>SUM(D19:D45)</f>
        <v>0</v>
      </c>
      <c r="E52" s="23">
        <f>SUM(E19:E44)</f>
        <v>20000</v>
      </c>
      <c r="F52" s="40">
        <f>SUM(F19:F45)</f>
        <v>0</v>
      </c>
      <c r="G52" s="23">
        <f>SUM(G19:G44)</f>
        <v>0</v>
      </c>
      <c r="H52" s="40">
        <f>SUM(H19:H45)</f>
        <v>0</v>
      </c>
      <c r="I52" s="23"/>
      <c r="J52" s="40">
        <f>SUM(J19:J45)</f>
        <v>0</v>
      </c>
      <c r="K52" s="23"/>
      <c r="L52" s="40">
        <f>SUM(L19:L45)</f>
        <v>0</v>
      </c>
      <c r="M52" s="20"/>
      <c r="N52" s="20"/>
      <c r="O52" s="10"/>
      <c r="P52" s="117"/>
      <c r="Q52" s="117"/>
      <c r="R52" s="117"/>
      <c r="S52" s="22"/>
      <c r="T52" s="22"/>
      <c r="U52" s="22"/>
    </row>
    <row r="53" spans="2:23" ht="20.100000000000001" customHeight="1" x14ac:dyDescent="0.25">
      <c r="B53" s="19"/>
      <c r="C53" s="19"/>
      <c r="D53" s="79"/>
      <c r="E53" s="79"/>
      <c r="F53" s="79"/>
      <c r="G53" s="80"/>
      <c r="H53" s="81"/>
      <c r="I53" s="81"/>
      <c r="J53" s="81"/>
      <c r="K53" s="81"/>
      <c r="L53" s="81"/>
      <c r="M53" s="20"/>
      <c r="N53" s="20"/>
      <c r="T53" s="22"/>
      <c r="U53" s="22"/>
    </row>
    <row r="54" spans="2:23" ht="20.100000000000001" customHeight="1" x14ac:dyDescent="0.2">
      <c r="B54" s="20"/>
      <c r="C54" s="20"/>
      <c r="D54" s="132" t="s">
        <v>79</v>
      </c>
      <c r="E54" s="132"/>
      <c r="F54" s="132"/>
      <c r="G54" s="83"/>
      <c r="H54" s="41" t="s">
        <v>80</v>
      </c>
      <c r="J54" s="41" t="s">
        <v>81</v>
      </c>
      <c r="L54" s="82" t="s">
        <v>82</v>
      </c>
      <c r="M54" s="10"/>
      <c r="N54" s="10"/>
      <c r="T54" s="22"/>
      <c r="U54" s="22"/>
    </row>
    <row r="55" spans="2:23" ht="20.100000000000001" customHeight="1" x14ac:dyDescent="0.25">
      <c r="B55" s="44" t="s">
        <v>83</v>
      </c>
      <c r="D55" s="134">
        <f>D52+F52+H52+J52+L52</f>
        <v>0</v>
      </c>
      <c r="E55" s="134"/>
      <c r="F55" s="134"/>
      <c r="H55" s="38"/>
      <c r="J55" s="40">
        <f>SUM(D55*H55)</f>
        <v>0</v>
      </c>
      <c r="K55" s="25"/>
      <c r="L55" s="105">
        <v>0</v>
      </c>
    </row>
    <row r="56" spans="2:23" ht="20.100000000000001" customHeight="1" x14ac:dyDescent="0.25">
      <c r="B56" s="19"/>
      <c r="C56" s="19"/>
      <c r="D56" s="19"/>
      <c r="E56" s="19"/>
      <c r="F56" s="19"/>
      <c r="G56" s="8"/>
      <c r="H56" s="20"/>
      <c r="I56" s="20"/>
      <c r="J56" s="20"/>
      <c r="K56" s="20"/>
      <c r="L56" s="20"/>
    </row>
    <row r="57" spans="2:23" ht="24.9" customHeight="1" x14ac:dyDescent="0.25">
      <c r="B57" s="114" t="s">
        <v>61</v>
      </c>
      <c r="C57" s="114"/>
      <c r="D57" s="114"/>
      <c r="E57" s="114"/>
      <c r="F57" s="114"/>
      <c r="G57" s="114"/>
      <c r="H57" s="114"/>
      <c r="I57" s="10"/>
      <c r="J57" s="129" t="e">
        <f>J55/L55</f>
        <v>#DIV/0!</v>
      </c>
      <c r="K57" s="129"/>
      <c r="L57" s="129"/>
    </row>
    <row r="58" spans="2:23" ht="20.100000000000001" customHeight="1" x14ac:dyDescent="0.25"/>
    <row r="59" spans="2:23" ht="20.100000000000001" customHeight="1" x14ac:dyDescent="0.25"/>
    <row r="60" spans="2:23" ht="20.100000000000001" customHeight="1" x14ac:dyDescent="0.25">
      <c r="B60" s="68" t="str">
        <f>Forside!B30</f>
        <v>Denne version af beregningsskemaet er offentliggjort af Motorstyrelsen: Marts 2025</v>
      </c>
      <c r="C60" s="69"/>
      <c r="D60" s="68"/>
    </row>
    <row r="61" spans="2:23" ht="20.100000000000001" customHeight="1" x14ac:dyDescent="0.25">
      <c r="B61" s="68" t="str">
        <f>Forside!B31</f>
        <v>Version: 1.0</v>
      </c>
      <c r="C61" s="68"/>
      <c r="D61" s="68"/>
    </row>
    <row r="62" spans="2:23" ht="20.100000000000001" customHeight="1" x14ac:dyDescent="0.25"/>
    <row r="63" spans="2:23" ht="20.100000000000001" customHeight="1" x14ac:dyDescent="0.25"/>
    <row r="64" spans="2:23" ht="20.100000000000001" customHeight="1" x14ac:dyDescent="0.25"/>
    <row r="65" ht="20.100000000000001" customHeight="1" x14ac:dyDescent="0.25"/>
    <row r="66" ht="20.100000000000001" customHeight="1" x14ac:dyDescent="0.25"/>
    <row r="67" ht="20.100000000000001" customHeight="1" x14ac:dyDescent="0.25"/>
    <row r="69" ht="35.1" customHeight="1" x14ac:dyDescent="0.25"/>
    <row r="70" ht="35.1" customHeight="1" x14ac:dyDescent="0.25"/>
    <row r="73" ht="20.100000000000001" customHeight="1" x14ac:dyDescent="0.25"/>
    <row r="74" ht="20.100000000000001" customHeight="1" x14ac:dyDescent="0.25"/>
    <row r="75" ht="20.100000000000001" customHeight="1" x14ac:dyDescent="0.25"/>
    <row r="76" ht="20.100000000000001" customHeight="1" x14ac:dyDescent="0.25"/>
    <row r="77" ht="20.100000000000001" customHeight="1" x14ac:dyDescent="0.25"/>
    <row r="78" ht="20.100000000000001" customHeight="1" x14ac:dyDescent="0.25"/>
    <row r="79" ht="20.100000000000001" customHeight="1" x14ac:dyDescent="0.25"/>
    <row r="80" ht="20.100000000000001" customHeight="1" x14ac:dyDescent="0.25"/>
    <row r="81" ht="20.100000000000001" customHeight="1" x14ac:dyDescent="0.25"/>
    <row r="82" ht="20.100000000000001" customHeight="1" x14ac:dyDescent="0.25"/>
    <row r="83" ht="20.100000000000001" customHeight="1" x14ac:dyDescent="0.25"/>
    <row r="84" ht="20.100000000000001" customHeight="1" x14ac:dyDescent="0.25"/>
  </sheetData>
  <sheetProtection algorithmName="SHA-512" hashValue="LG0oQw1jy1mL55z27erv+HyiphUsuIzj70DHBCxDwUctAYyRtT8F8PuUomVbnPXe6P1xe8RCPafSYrPSH+HfpQ==" saltValue="cKSB3A7tit3+RDhKg5ZLMw==" spinCount="100000" sheet="1" objects="1" scenarios="1" insertRows="0"/>
  <dataConsolidate/>
  <mergeCells count="24">
    <mergeCell ref="D54:F54"/>
    <mergeCell ref="B13:L13"/>
    <mergeCell ref="B57:H57"/>
    <mergeCell ref="D55:F55"/>
    <mergeCell ref="B30:L30"/>
    <mergeCell ref="B32:L32"/>
    <mergeCell ref="B47:L47"/>
    <mergeCell ref="B49:L49"/>
    <mergeCell ref="B7:H7"/>
    <mergeCell ref="B8:I9"/>
    <mergeCell ref="B10:I10"/>
    <mergeCell ref="U36:W36"/>
    <mergeCell ref="J57:L57"/>
    <mergeCell ref="U19:W19"/>
    <mergeCell ref="U20:W20"/>
    <mergeCell ref="P52:R52"/>
    <mergeCell ref="U37:W37"/>
    <mergeCell ref="U21:W21"/>
    <mergeCell ref="U28:W28"/>
    <mergeCell ref="U29:W29"/>
    <mergeCell ref="U34:W34"/>
    <mergeCell ref="U35:W35"/>
    <mergeCell ref="B31:L31"/>
    <mergeCell ref="B48:L48"/>
  </mergeCells>
  <conditionalFormatting sqref="D19:D28">
    <cfRule type="cellIs" dxfId="20" priority="18" operator="lessThan">
      <formula>0</formula>
    </cfRule>
  </conditionalFormatting>
  <conditionalFormatting sqref="D36:D45">
    <cfRule type="cellIs" dxfId="19" priority="23" operator="lessThan">
      <formula>0</formula>
    </cfRule>
  </conditionalFormatting>
  <conditionalFormatting sqref="D52">
    <cfRule type="cellIs" dxfId="18" priority="6" operator="lessThan">
      <formula>0</formula>
    </cfRule>
  </conditionalFormatting>
  <conditionalFormatting sqref="D55">
    <cfRule type="cellIs" dxfId="17" priority="7" operator="lessThan">
      <formula>0</formula>
    </cfRule>
  </conditionalFormatting>
  <conditionalFormatting sqref="F19:F28">
    <cfRule type="cellIs" dxfId="16" priority="17" operator="lessThan">
      <formula>0</formula>
    </cfRule>
  </conditionalFormatting>
  <conditionalFormatting sqref="F36:F45">
    <cfRule type="cellIs" dxfId="15" priority="22" operator="lessThan">
      <formula>0</formula>
    </cfRule>
  </conditionalFormatting>
  <conditionalFormatting sqref="F52">
    <cfRule type="cellIs" dxfId="14" priority="5" operator="lessThan">
      <formula>0</formula>
    </cfRule>
  </conditionalFormatting>
  <conditionalFormatting sqref="H19:H28">
    <cfRule type="cellIs" dxfId="13" priority="16" operator="lessThan">
      <formula>0</formula>
    </cfRule>
  </conditionalFormatting>
  <conditionalFormatting sqref="H36:H45">
    <cfRule type="cellIs" dxfId="12" priority="21" operator="lessThan">
      <formula>0</formula>
    </cfRule>
  </conditionalFormatting>
  <conditionalFormatting sqref="H52">
    <cfRule type="cellIs" dxfId="11" priority="4" operator="lessThan">
      <formula>0</formula>
    </cfRule>
  </conditionalFormatting>
  <conditionalFormatting sqref="J19:J28">
    <cfRule type="cellIs" dxfId="10" priority="15" operator="lessThan">
      <formula>0</formula>
    </cfRule>
  </conditionalFormatting>
  <conditionalFormatting sqref="J36:J45">
    <cfRule type="cellIs" dxfId="9" priority="9" operator="lessThan">
      <formula>0</formula>
    </cfRule>
  </conditionalFormatting>
  <conditionalFormatting sqref="J52">
    <cfRule type="cellIs" dxfId="8" priority="3" operator="lessThan">
      <formula>0</formula>
    </cfRule>
  </conditionalFormatting>
  <conditionalFormatting sqref="J55">
    <cfRule type="cellIs" dxfId="7" priority="12" operator="lessThan">
      <formula>0</formula>
    </cfRule>
  </conditionalFormatting>
  <conditionalFormatting sqref="J57">
    <cfRule type="cellIs" dxfId="6" priority="10" operator="lessThan">
      <formula>0</formula>
    </cfRule>
  </conditionalFormatting>
  <conditionalFormatting sqref="L19:L28">
    <cfRule type="cellIs" dxfId="5" priority="14" operator="lessThan">
      <formula>0</formula>
    </cfRule>
  </conditionalFormatting>
  <conditionalFormatting sqref="L36:L45">
    <cfRule type="cellIs" dxfId="4" priority="8" operator="lessThan">
      <formula>0</formula>
    </cfRule>
  </conditionalFormatting>
  <conditionalFormatting sqref="L52">
    <cfRule type="cellIs" dxfId="3" priority="2" operator="lessThan">
      <formula>0</formula>
    </cfRule>
  </conditionalFormatting>
  <conditionalFormatting sqref="L55">
    <cfRule type="cellIs" dxfId="2" priority="1" operator="lessThan">
      <formula>0</formula>
    </cfRule>
  </conditionalFormatting>
  <conditionalFormatting sqref="O26:Q39 M28:N41 I36:I45 K36:K45 M42 O42:Q52 U44:W51 M44:N54 H46:L46 S49:S52 P52:R52 T52:U54 H53:L53 B54:D54 H54 L54 K55 H56:L56 I57">
    <cfRule type="cellIs" dxfId="1" priority="82" operator="lessThan">
      <formula>0</formula>
    </cfRule>
  </conditionalFormatting>
  <conditionalFormatting sqref="U19:W41">
    <cfRule type="cellIs" dxfId="0" priority="54" operator="lessThan">
      <formula>0</formula>
    </cfRule>
  </conditionalFormatting>
  <pageMargins left="0.7" right="0.7" top="0.75" bottom="0.75" header="0.3" footer="0.3"/>
  <pageSetup paperSize="9" orientation="portrait" horizontalDpi="4294967295" verticalDpi="4294967295" r:id="rId1"/>
  <customProperties>
    <customPr name="EpmWorksheetKeyString_GUID" r:id="rId2"/>
  </customPropertie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3052C-99CC-624A-B4BA-849DBAFCD7C7}">
  <sheetPr codeName="Sheet5"/>
  <dimension ref="B2:T31"/>
  <sheetViews>
    <sheetView zoomScaleNormal="100" workbookViewId="0"/>
  </sheetViews>
  <sheetFormatPr defaultColWidth="10.6328125" defaultRowHeight="15" x14ac:dyDescent="0.25"/>
  <cols>
    <col min="1" max="1" width="10.6328125" style="1" customWidth="1"/>
    <col min="2" max="2" width="69.1796875" style="1" customWidth="1"/>
    <col min="3" max="3" width="2.90625" style="1" customWidth="1"/>
    <col min="4" max="4" width="31.453125" style="1" customWidth="1"/>
    <col min="5" max="5" width="2.90625" style="1" customWidth="1"/>
    <col min="6" max="6" width="31.453125" style="1" customWidth="1"/>
    <col min="7" max="7" width="2.90625" style="1" customWidth="1"/>
    <col min="8" max="8" width="31.453125" style="1" customWidth="1"/>
    <col min="9" max="16384" width="10.6328125" style="1"/>
  </cols>
  <sheetData>
    <row r="2" spans="2:20" ht="15" customHeight="1" x14ac:dyDescent="0.25"/>
    <row r="5" spans="2:20" ht="27.9" customHeight="1" x14ac:dyDescent="0.25">
      <c r="B5" s="3" t="s">
        <v>84</v>
      </c>
    </row>
    <row r="6" spans="2:20" ht="9.9" customHeight="1" x14ac:dyDescent="0.25"/>
    <row r="7" spans="2:20" x14ac:dyDescent="0.25">
      <c r="B7" s="112" t="s">
        <v>85</v>
      </c>
      <c r="C7" s="112"/>
      <c r="D7" s="112"/>
    </row>
    <row r="8" spans="2:20" x14ac:dyDescent="0.25">
      <c r="B8" s="112"/>
      <c r="C8" s="112"/>
      <c r="D8" s="112"/>
    </row>
    <row r="11" spans="2:20" x14ac:dyDescent="0.25">
      <c r="D11" s="42"/>
    </row>
    <row r="12" spans="2:20" ht="15.6" x14ac:dyDescent="0.25">
      <c r="B12" s="110" t="s">
        <v>86</v>
      </c>
      <c r="C12" s="110"/>
      <c r="D12" s="110"/>
      <c r="E12" s="110"/>
      <c r="F12" s="110"/>
      <c r="G12" s="92"/>
      <c r="H12" s="92"/>
      <c r="I12" s="92"/>
      <c r="J12" s="92"/>
      <c r="K12" s="92"/>
      <c r="L12" s="92"/>
      <c r="M12" s="92"/>
      <c r="N12" s="92"/>
      <c r="O12" s="92"/>
      <c r="P12" s="92"/>
      <c r="Q12" s="92"/>
      <c r="R12" s="92"/>
      <c r="S12" s="92"/>
      <c r="T12" s="92"/>
    </row>
    <row r="14" spans="2:20" ht="408.9" customHeight="1" x14ac:dyDescent="0.25">
      <c r="B14" s="139"/>
      <c r="C14" s="139"/>
      <c r="D14" s="139"/>
      <c r="E14" s="139"/>
      <c r="F14" s="139"/>
      <c r="H14" s="12"/>
    </row>
    <row r="15" spans="2:20" ht="408.9" customHeight="1" x14ac:dyDescent="0.25">
      <c r="B15" s="139"/>
      <c r="C15" s="139"/>
      <c r="D15" s="139"/>
      <c r="E15" s="139"/>
      <c r="F15" s="139"/>
      <c r="H15" s="12"/>
    </row>
    <row r="17" spans="2:6" ht="408.9" customHeight="1" x14ac:dyDescent="0.25">
      <c r="B17" s="138"/>
      <c r="C17" s="138"/>
      <c r="D17" s="138"/>
      <c r="E17" s="138"/>
      <c r="F17" s="138"/>
    </row>
    <row r="18" spans="2:6" ht="408.9" customHeight="1" x14ac:dyDescent="0.25">
      <c r="B18" s="138"/>
      <c r="C18" s="138"/>
      <c r="D18" s="138"/>
      <c r="E18" s="138"/>
      <c r="F18" s="138"/>
    </row>
    <row r="20" spans="2:6" ht="409.5" customHeight="1" x14ac:dyDescent="0.25">
      <c r="B20" s="138"/>
      <c r="C20" s="138"/>
      <c r="D20" s="138"/>
      <c r="E20" s="138"/>
      <c r="F20" s="138"/>
    </row>
    <row r="21" spans="2:6" ht="408.75" customHeight="1" x14ac:dyDescent="0.25">
      <c r="B21" s="138"/>
      <c r="C21" s="138"/>
      <c r="D21" s="138"/>
      <c r="E21" s="138"/>
      <c r="F21" s="138"/>
    </row>
    <row r="22" spans="2:6" ht="18.75" customHeight="1" x14ac:dyDescent="0.25">
      <c r="B22" s="86"/>
      <c r="C22" s="86"/>
      <c r="D22" s="86"/>
      <c r="E22" s="86"/>
      <c r="F22" s="86"/>
    </row>
    <row r="23" spans="2:6" ht="408.9" customHeight="1" x14ac:dyDescent="0.25">
      <c r="B23" s="138"/>
      <c r="C23" s="138"/>
      <c r="D23" s="138"/>
      <c r="E23" s="138"/>
      <c r="F23" s="138"/>
    </row>
    <row r="24" spans="2:6" ht="408.9" customHeight="1" x14ac:dyDescent="0.25">
      <c r="B24" s="138"/>
      <c r="C24" s="138"/>
      <c r="D24" s="138"/>
      <c r="E24" s="138"/>
      <c r="F24" s="138"/>
    </row>
    <row r="25" spans="2:6" ht="15" customHeight="1" x14ac:dyDescent="0.25">
      <c r="B25" s="86"/>
      <c r="C25" s="86"/>
      <c r="D25" s="86"/>
      <c r="E25" s="86"/>
      <c r="F25" s="86"/>
    </row>
    <row r="26" spans="2:6" ht="408.9" customHeight="1" x14ac:dyDescent="0.25">
      <c r="B26" s="138"/>
      <c r="C26" s="138"/>
      <c r="D26" s="138"/>
      <c r="E26" s="138"/>
      <c r="F26" s="138"/>
    </row>
    <row r="27" spans="2:6" ht="408.9" customHeight="1" x14ac:dyDescent="0.25">
      <c r="B27" s="138"/>
      <c r="C27" s="138"/>
      <c r="D27" s="138"/>
      <c r="E27" s="138"/>
      <c r="F27" s="138"/>
    </row>
    <row r="30" spans="2:6" x14ac:dyDescent="0.25">
      <c r="B30" s="68" t="str">
        <f>Forside!B30</f>
        <v>Denne version af beregningsskemaet er offentliggjort af Motorstyrelsen: Marts 2025</v>
      </c>
      <c r="C30" s="69"/>
      <c r="D30" s="68"/>
    </row>
    <row r="31" spans="2:6" x14ac:dyDescent="0.25">
      <c r="B31" s="68" t="str">
        <f>Forside!B31</f>
        <v>Version: 1.0</v>
      </c>
      <c r="C31" s="68"/>
      <c r="D31" s="68"/>
    </row>
  </sheetData>
  <sheetProtection insertRows="0"/>
  <mergeCells count="7">
    <mergeCell ref="B26:F27"/>
    <mergeCell ref="B23:F24"/>
    <mergeCell ref="B12:F12"/>
    <mergeCell ref="B7:D8"/>
    <mergeCell ref="B14:F15"/>
    <mergeCell ref="B17:F18"/>
    <mergeCell ref="B20:F21"/>
  </mergeCells>
  <pageMargins left="0.7" right="0.7" top="0.75" bottom="0.75" header="0.3" footer="0.3"/>
  <pageSetup paperSize="9" orientation="portrait" r:id="rId1"/>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C5F34-2A36-2940-BAD1-37D821FB16D5}">
  <sheetPr codeName="Sheet6"/>
  <dimension ref="B2:J60"/>
  <sheetViews>
    <sheetView zoomScaleNormal="100" workbookViewId="0"/>
  </sheetViews>
  <sheetFormatPr defaultColWidth="10.6328125" defaultRowHeight="15" x14ac:dyDescent="0.25"/>
  <cols>
    <col min="1" max="1" width="10.6328125" style="1" customWidth="1"/>
    <col min="2" max="16384" width="10.6328125" style="1"/>
  </cols>
  <sheetData>
    <row r="2" spans="2:10" ht="15" customHeight="1" x14ac:dyDescent="0.25"/>
    <row r="5" spans="2:10" ht="27.9" customHeight="1" x14ac:dyDescent="0.25">
      <c r="B5" s="3" t="s">
        <v>87</v>
      </c>
    </row>
    <row r="6" spans="2:10" ht="9.9" customHeight="1" x14ac:dyDescent="0.25"/>
    <row r="7" spans="2:10" x14ac:dyDescent="0.25">
      <c r="B7" s="94" t="s">
        <v>88</v>
      </c>
    </row>
    <row r="9" spans="2:10" ht="15.6" x14ac:dyDescent="0.25">
      <c r="B9" s="110" t="s">
        <v>89</v>
      </c>
      <c r="C9" s="110"/>
      <c r="D9" s="110"/>
      <c r="E9" s="110"/>
      <c r="F9" s="110"/>
      <c r="G9" s="110"/>
      <c r="H9" s="110"/>
      <c r="I9" s="110"/>
      <c r="J9" s="110"/>
    </row>
    <row r="11" spans="2:10" x14ac:dyDescent="0.25">
      <c r="B11" s="140" t="s">
        <v>90</v>
      </c>
      <c r="C11" s="140"/>
      <c r="D11" s="140"/>
      <c r="E11" s="140"/>
      <c r="F11" s="140"/>
      <c r="G11" s="140"/>
      <c r="H11" s="140"/>
      <c r="I11" s="140"/>
      <c r="J11" s="140"/>
    </row>
    <row r="12" spans="2:10" x14ac:dyDescent="0.25">
      <c r="B12" s="140"/>
      <c r="C12" s="140"/>
      <c r="D12" s="140"/>
      <c r="E12" s="140"/>
      <c r="F12" s="140"/>
      <c r="G12" s="140"/>
      <c r="H12" s="140"/>
      <c r="I12" s="140"/>
      <c r="J12" s="140"/>
    </row>
    <row r="13" spans="2:10" x14ac:dyDescent="0.25">
      <c r="B13" s="140"/>
      <c r="C13" s="140"/>
      <c r="D13" s="140"/>
      <c r="E13" s="140"/>
      <c r="F13" s="140"/>
      <c r="G13" s="140"/>
      <c r="H13" s="140"/>
      <c r="I13" s="140"/>
      <c r="J13" s="140"/>
    </row>
    <row r="14" spans="2:10" x14ac:dyDescent="0.25">
      <c r="B14" s="140"/>
      <c r="C14" s="140"/>
      <c r="D14" s="140"/>
      <c r="E14" s="140"/>
      <c r="F14" s="140"/>
      <c r="G14" s="140"/>
      <c r="H14" s="140"/>
      <c r="I14" s="140"/>
      <c r="J14" s="140"/>
    </row>
    <row r="15" spans="2:10" x14ac:dyDescent="0.25">
      <c r="B15" s="140"/>
      <c r="C15" s="140"/>
      <c r="D15" s="140"/>
      <c r="E15" s="140"/>
      <c r="F15" s="140"/>
      <c r="G15" s="140"/>
      <c r="H15" s="140"/>
      <c r="I15" s="140"/>
      <c r="J15" s="140"/>
    </row>
    <row r="16" spans="2:10" x14ac:dyDescent="0.25">
      <c r="B16" s="140"/>
      <c r="C16" s="140"/>
      <c r="D16" s="140"/>
      <c r="E16" s="140"/>
      <c r="F16" s="140"/>
      <c r="G16" s="140"/>
      <c r="H16" s="140"/>
      <c r="I16" s="140"/>
      <c r="J16" s="140"/>
    </row>
    <row r="17" spans="2:10" x14ac:dyDescent="0.25">
      <c r="B17" s="140"/>
      <c r="C17" s="140"/>
      <c r="D17" s="140"/>
      <c r="E17" s="140"/>
      <c r="F17" s="140"/>
      <c r="G17" s="140"/>
      <c r="H17" s="140"/>
      <c r="I17" s="140"/>
      <c r="J17" s="140"/>
    </row>
    <row r="18" spans="2:10" x14ac:dyDescent="0.25">
      <c r="B18" s="140"/>
      <c r="C18" s="140"/>
      <c r="D18" s="140"/>
      <c r="E18" s="140"/>
      <c r="F18" s="140"/>
      <c r="G18" s="140"/>
      <c r="H18" s="140"/>
      <c r="I18" s="140"/>
      <c r="J18" s="140"/>
    </row>
    <row r="19" spans="2:10" x14ac:dyDescent="0.25">
      <c r="B19" s="140"/>
      <c r="C19" s="140"/>
      <c r="D19" s="140"/>
      <c r="E19" s="140"/>
      <c r="F19" s="140"/>
      <c r="G19" s="140"/>
      <c r="H19" s="140"/>
      <c r="I19" s="140"/>
      <c r="J19" s="140"/>
    </row>
    <row r="20" spans="2:10" x14ac:dyDescent="0.25">
      <c r="B20" s="140"/>
      <c r="C20" s="140"/>
      <c r="D20" s="140"/>
      <c r="E20" s="140"/>
      <c r="F20" s="140"/>
      <c r="G20" s="140"/>
      <c r="H20" s="140"/>
      <c r="I20" s="140"/>
      <c r="J20" s="140"/>
    </row>
    <row r="21" spans="2:10" x14ac:dyDescent="0.25">
      <c r="B21" s="140"/>
      <c r="C21" s="140"/>
      <c r="D21" s="140"/>
      <c r="E21" s="140"/>
      <c r="F21" s="140"/>
      <c r="G21" s="140"/>
      <c r="H21" s="140"/>
      <c r="I21" s="140"/>
      <c r="J21" s="140"/>
    </row>
    <row r="22" spans="2:10" x14ac:dyDescent="0.25">
      <c r="B22" s="140"/>
      <c r="C22" s="140"/>
      <c r="D22" s="140"/>
      <c r="E22" s="140"/>
      <c r="F22" s="140"/>
      <c r="G22" s="140"/>
      <c r="H22" s="140"/>
      <c r="I22" s="140"/>
      <c r="J22" s="140"/>
    </row>
    <row r="23" spans="2:10" x14ac:dyDescent="0.25">
      <c r="B23" s="140"/>
      <c r="C23" s="140"/>
      <c r="D23" s="140"/>
      <c r="E23" s="140"/>
      <c r="F23" s="140"/>
      <c r="G23" s="140"/>
      <c r="H23" s="140"/>
      <c r="I23" s="140"/>
      <c r="J23" s="140"/>
    </row>
    <row r="24" spans="2:10" x14ac:dyDescent="0.25">
      <c r="B24" s="140"/>
      <c r="C24" s="140"/>
      <c r="D24" s="140"/>
      <c r="E24" s="140"/>
      <c r="F24" s="140"/>
      <c r="G24" s="140"/>
      <c r="H24" s="140"/>
      <c r="I24" s="140"/>
      <c r="J24" s="140"/>
    </row>
    <row r="25" spans="2:10" x14ac:dyDescent="0.25">
      <c r="B25" s="140"/>
      <c r="C25" s="140"/>
      <c r="D25" s="140"/>
      <c r="E25" s="140"/>
      <c r="F25" s="140"/>
      <c r="G25" s="140"/>
      <c r="H25" s="140"/>
      <c r="I25" s="140"/>
      <c r="J25" s="140"/>
    </row>
    <row r="26" spans="2:10" x14ac:dyDescent="0.25">
      <c r="B26" s="140"/>
      <c r="C26" s="140"/>
      <c r="D26" s="140"/>
      <c r="E26" s="140"/>
      <c r="F26" s="140"/>
      <c r="G26" s="140"/>
      <c r="H26" s="140"/>
      <c r="I26" s="140"/>
      <c r="J26" s="140"/>
    </row>
    <row r="27" spans="2:10" x14ac:dyDescent="0.25">
      <c r="B27" s="140"/>
      <c r="C27" s="140"/>
      <c r="D27" s="140"/>
      <c r="E27" s="140"/>
      <c r="F27" s="140"/>
      <c r="G27" s="140"/>
      <c r="H27" s="140"/>
      <c r="I27" s="140"/>
      <c r="J27" s="140"/>
    </row>
    <row r="28" spans="2:10" x14ac:dyDescent="0.25">
      <c r="B28" s="140"/>
      <c r="C28" s="140"/>
      <c r="D28" s="140"/>
      <c r="E28" s="140"/>
      <c r="F28" s="140"/>
      <c r="G28" s="140"/>
      <c r="H28" s="140"/>
      <c r="I28" s="140"/>
      <c r="J28" s="140"/>
    </row>
    <row r="29" spans="2:10" x14ac:dyDescent="0.25">
      <c r="B29" s="140"/>
      <c r="C29" s="140"/>
      <c r="D29" s="140"/>
      <c r="E29" s="140"/>
      <c r="F29" s="140"/>
      <c r="G29" s="140"/>
      <c r="H29" s="140"/>
      <c r="I29" s="140"/>
      <c r="J29" s="140"/>
    </row>
    <row r="30" spans="2:10" x14ac:dyDescent="0.25">
      <c r="B30" s="140"/>
      <c r="C30" s="140"/>
      <c r="D30" s="140"/>
      <c r="E30" s="140"/>
      <c r="F30" s="140"/>
      <c r="G30" s="140"/>
      <c r="H30" s="140"/>
      <c r="I30" s="140"/>
      <c r="J30" s="140"/>
    </row>
    <row r="31" spans="2:10" x14ac:dyDescent="0.25">
      <c r="B31" s="140"/>
      <c r="C31" s="140"/>
      <c r="D31" s="140"/>
      <c r="E31" s="140"/>
      <c r="F31" s="140"/>
      <c r="G31" s="140"/>
      <c r="H31" s="140"/>
      <c r="I31" s="140"/>
      <c r="J31" s="140"/>
    </row>
    <row r="32" spans="2:10" x14ac:dyDescent="0.25">
      <c r="B32" s="140"/>
      <c r="C32" s="140"/>
      <c r="D32" s="140"/>
      <c r="E32" s="140"/>
      <c r="F32" s="140"/>
      <c r="G32" s="140"/>
      <c r="H32" s="140"/>
      <c r="I32" s="140"/>
      <c r="J32" s="140"/>
    </row>
    <row r="33" spans="2:10" x14ac:dyDescent="0.25">
      <c r="B33" s="140"/>
      <c r="C33" s="140"/>
      <c r="D33" s="140"/>
      <c r="E33" s="140"/>
      <c r="F33" s="140"/>
      <c r="G33" s="140"/>
      <c r="H33" s="140"/>
      <c r="I33" s="140"/>
      <c r="J33" s="140"/>
    </row>
    <row r="34" spans="2:10" x14ac:dyDescent="0.25">
      <c r="B34" s="140"/>
      <c r="C34" s="140"/>
      <c r="D34" s="140"/>
      <c r="E34" s="140"/>
      <c r="F34" s="140"/>
      <c r="G34" s="140"/>
      <c r="H34" s="140"/>
      <c r="I34" s="140"/>
      <c r="J34" s="140"/>
    </row>
    <row r="35" spans="2:10" x14ac:dyDescent="0.25">
      <c r="B35" s="140"/>
      <c r="C35" s="140"/>
      <c r="D35" s="140"/>
      <c r="E35" s="140"/>
      <c r="F35" s="140"/>
      <c r="G35" s="140"/>
      <c r="H35" s="140"/>
      <c r="I35" s="140"/>
      <c r="J35" s="140"/>
    </row>
    <row r="36" spans="2:10" x14ac:dyDescent="0.25">
      <c r="B36" s="140"/>
      <c r="C36" s="140"/>
      <c r="D36" s="140"/>
      <c r="E36" s="140"/>
      <c r="F36" s="140"/>
      <c r="G36" s="140"/>
      <c r="H36" s="140"/>
      <c r="I36" s="140"/>
      <c r="J36" s="140"/>
    </row>
    <row r="37" spans="2:10" x14ac:dyDescent="0.25">
      <c r="B37" s="140"/>
      <c r="C37" s="140"/>
      <c r="D37" s="140"/>
      <c r="E37" s="140"/>
      <c r="F37" s="140"/>
      <c r="G37" s="140"/>
      <c r="H37" s="140"/>
      <c r="I37" s="140"/>
      <c r="J37" s="140"/>
    </row>
    <row r="38" spans="2:10" x14ac:dyDescent="0.25">
      <c r="B38" s="140"/>
      <c r="C38" s="140"/>
      <c r="D38" s="140"/>
      <c r="E38" s="140"/>
      <c r="F38" s="140"/>
      <c r="G38" s="140"/>
      <c r="H38" s="140"/>
      <c r="I38" s="140"/>
      <c r="J38" s="140"/>
    </row>
    <row r="39" spans="2:10" x14ac:dyDescent="0.25">
      <c r="B39" s="140"/>
      <c r="C39" s="140"/>
      <c r="D39" s="140"/>
      <c r="E39" s="140"/>
      <c r="F39" s="140"/>
      <c r="G39" s="140"/>
      <c r="H39" s="140"/>
      <c r="I39" s="140"/>
      <c r="J39" s="140"/>
    </row>
    <row r="40" spans="2:10" x14ac:dyDescent="0.25">
      <c r="B40" s="140"/>
      <c r="C40" s="140"/>
      <c r="D40" s="140"/>
      <c r="E40" s="140"/>
      <c r="F40" s="140"/>
      <c r="G40" s="140"/>
      <c r="H40" s="140"/>
      <c r="I40" s="140"/>
      <c r="J40" s="140"/>
    </row>
    <row r="41" spans="2:10" x14ac:dyDescent="0.25">
      <c r="B41" s="140"/>
      <c r="C41" s="140"/>
      <c r="D41" s="140"/>
      <c r="E41" s="140"/>
      <c r="F41" s="140"/>
      <c r="G41" s="140"/>
      <c r="H41" s="140"/>
      <c r="I41" s="140"/>
      <c r="J41" s="140"/>
    </row>
    <row r="42" spans="2:10" x14ac:dyDescent="0.25">
      <c r="B42" s="140"/>
      <c r="C42" s="140"/>
      <c r="D42" s="140"/>
      <c r="E42" s="140"/>
      <c r="F42" s="140"/>
      <c r="G42" s="140"/>
      <c r="H42" s="140"/>
      <c r="I42" s="140"/>
      <c r="J42" s="140"/>
    </row>
    <row r="43" spans="2:10" x14ac:dyDescent="0.25">
      <c r="B43" s="140"/>
      <c r="C43" s="140"/>
      <c r="D43" s="140"/>
      <c r="E43" s="140"/>
      <c r="F43" s="140"/>
      <c r="G43" s="140"/>
      <c r="H43" s="140"/>
      <c r="I43" s="140"/>
      <c r="J43" s="140"/>
    </row>
    <row r="44" spans="2:10" x14ac:dyDescent="0.25">
      <c r="B44" s="140"/>
      <c r="C44" s="140"/>
      <c r="D44" s="140"/>
      <c r="E44" s="140"/>
      <c r="F44" s="140"/>
      <c r="G44" s="140"/>
      <c r="H44" s="140"/>
      <c r="I44" s="140"/>
      <c r="J44" s="140"/>
    </row>
    <row r="45" spans="2:10" x14ac:dyDescent="0.25">
      <c r="B45" s="140"/>
      <c r="C45" s="140"/>
      <c r="D45" s="140"/>
      <c r="E45" s="140"/>
      <c r="F45" s="140"/>
      <c r="G45" s="140"/>
      <c r="H45" s="140"/>
      <c r="I45" s="140"/>
      <c r="J45" s="140"/>
    </row>
    <row r="46" spans="2:10" x14ac:dyDescent="0.25">
      <c r="B46" s="140"/>
      <c r="C46" s="140"/>
      <c r="D46" s="140"/>
      <c r="E46" s="140"/>
      <c r="F46" s="140"/>
      <c r="G46" s="140"/>
      <c r="H46" s="140"/>
      <c r="I46" s="140"/>
      <c r="J46" s="140"/>
    </row>
    <row r="47" spans="2:10" x14ac:dyDescent="0.25">
      <c r="B47" s="140"/>
      <c r="C47" s="140"/>
      <c r="D47" s="140"/>
      <c r="E47" s="140"/>
      <c r="F47" s="140"/>
      <c r="G47" s="140"/>
      <c r="H47" s="140"/>
      <c r="I47" s="140"/>
      <c r="J47" s="140"/>
    </row>
    <row r="48" spans="2:10" x14ac:dyDescent="0.25">
      <c r="B48" s="140"/>
      <c r="C48" s="140"/>
      <c r="D48" s="140"/>
      <c r="E48" s="140"/>
      <c r="F48" s="140"/>
      <c r="G48" s="140"/>
      <c r="H48" s="140"/>
      <c r="I48" s="140"/>
      <c r="J48" s="140"/>
    </row>
    <row r="49" spans="2:10" x14ac:dyDescent="0.25">
      <c r="B49" s="140"/>
      <c r="C49" s="140"/>
      <c r="D49" s="140"/>
      <c r="E49" s="140"/>
      <c r="F49" s="140"/>
      <c r="G49" s="140"/>
      <c r="H49" s="140"/>
      <c r="I49" s="140"/>
      <c r="J49" s="140"/>
    </row>
    <row r="50" spans="2:10" x14ac:dyDescent="0.25">
      <c r="B50" s="140"/>
      <c r="C50" s="140"/>
      <c r="D50" s="140"/>
      <c r="E50" s="140"/>
      <c r="F50" s="140"/>
      <c r="G50" s="140"/>
      <c r="H50" s="140"/>
      <c r="I50" s="140"/>
      <c r="J50" s="140"/>
    </row>
    <row r="51" spans="2:10" x14ac:dyDescent="0.25">
      <c r="B51" s="140"/>
      <c r="C51" s="140"/>
      <c r="D51" s="140"/>
      <c r="E51" s="140"/>
      <c r="F51" s="140"/>
      <c r="G51" s="140"/>
      <c r="H51" s="140"/>
      <c r="I51" s="140"/>
      <c r="J51" s="140"/>
    </row>
    <row r="52" spans="2:10" x14ac:dyDescent="0.25">
      <c r="B52" s="140"/>
      <c r="C52" s="140"/>
      <c r="D52" s="140"/>
      <c r="E52" s="140"/>
      <c r="F52" s="140"/>
      <c r="G52" s="140"/>
      <c r="H52" s="140"/>
      <c r="I52" s="140"/>
      <c r="J52" s="140"/>
    </row>
    <row r="53" spans="2:10" x14ac:dyDescent="0.25">
      <c r="B53" s="140"/>
      <c r="C53" s="140"/>
      <c r="D53" s="140"/>
      <c r="E53" s="140"/>
      <c r="F53" s="140"/>
      <c r="G53" s="140"/>
      <c r="H53" s="140"/>
      <c r="I53" s="140"/>
      <c r="J53" s="140"/>
    </row>
    <row r="54" spans="2:10" x14ac:dyDescent="0.25">
      <c r="B54" s="140"/>
      <c r="C54" s="140"/>
      <c r="D54" s="140"/>
      <c r="E54" s="140"/>
      <c r="F54" s="140"/>
      <c r="G54" s="140"/>
      <c r="H54" s="140"/>
      <c r="I54" s="140"/>
      <c r="J54" s="140"/>
    </row>
    <row r="55" spans="2:10" x14ac:dyDescent="0.25">
      <c r="B55" s="140"/>
      <c r="C55" s="140"/>
      <c r="D55" s="140"/>
      <c r="E55" s="140"/>
      <c r="F55" s="140"/>
      <c r="G55" s="140"/>
      <c r="H55" s="140"/>
      <c r="I55" s="140"/>
      <c r="J55" s="140"/>
    </row>
    <row r="56" spans="2:10" x14ac:dyDescent="0.25">
      <c r="B56" s="140"/>
      <c r="C56" s="140"/>
      <c r="D56" s="140"/>
      <c r="E56" s="140"/>
      <c r="F56" s="140"/>
      <c r="G56" s="140"/>
      <c r="H56" s="140"/>
      <c r="I56" s="140"/>
      <c r="J56" s="140"/>
    </row>
    <row r="59" spans="2:10" x14ac:dyDescent="0.25">
      <c r="B59" s="68" t="str">
        <f>Forside!B30</f>
        <v>Denne version af beregningsskemaet er offentliggjort af Motorstyrelsen: Marts 2025</v>
      </c>
      <c r="C59" s="69"/>
      <c r="D59" s="68"/>
    </row>
    <row r="60" spans="2:10" x14ac:dyDescent="0.25">
      <c r="B60" s="68" t="str">
        <f>Forside!B31</f>
        <v>Version: 1.0</v>
      </c>
      <c r="C60" s="68"/>
      <c r="D60" s="68"/>
    </row>
  </sheetData>
  <sheetProtection algorithmName="SHA-512" hashValue="Z/yvZ0B25vh/MSBqRDdc0MRBNSCsaDSJYoRb3MarQp4Jidrg4lgZ3mbwqbUbnwLDOIdo3abSTmOAs/g+P/naZA==" saltValue="JHK9NUBo1R/ZFRyB+QDfHA==" spinCount="100000" sheet="1" objects="1" scenarios="1" insertRows="0"/>
  <mergeCells count="2">
    <mergeCell ref="B11:J56"/>
    <mergeCell ref="B9:J9"/>
  </mergeCells>
  <pageMargins left="0.7" right="0.7" top="0.75" bottom="0.75" header="0.3" footer="0.3"/>
  <customProperties>
    <customPr name="EpmWorksheetKeyString_GUID" r:id="rId1"/>
  </customPropertie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858B-5638-6742-9702-DACE3353A5CA}">
  <sheetPr codeName="Sheet7"/>
  <dimension ref="B5:D51"/>
  <sheetViews>
    <sheetView zoomScaleNormal="100" workbookViewId="0"/>
  </sheetViews>
  <sheetFormatPr defaultColWidth="10.6328125" defaultRowHeight="15" x14ac:dyDescent="0.25"/>
  <cols>
    <col min="1" max="1" width="10.6328125" style="1" customWidth="1"/>
    <col min="2" max="2" width="8" style="1" customWidth="1"/>
    <col min="3" max="3" width="66.6328125" style="1" customWidth="1"/>
    <col min="4" max="4" width="1.453125" style="1" customWidth="1"/>
    <col min="5" max="5" width="17.08984375" style="1" customWidth="1"/>
    <col min="6" max="6" width="1.453125" style="1" customWidth="1"/>
    <col min="7" max="7" width="17.08984375" style="1" customWidth="1"/>
    <col min="8" max="8" width="1.453125" style="1" customWidth="1"/>
    <col min="9" max="9" width="17.08984375" style="1" customWidth="1"/>
    <col min="10" max="16384" width="10.6328125" style="1"/>
  </cols>
  <sheetData>
    <row r="5" spans="2:3" ht="27.9" customHeight="1" x14ac:dyDescent="0.25">
      <c r="B5" s="143" t="s">
        <v>91</v>
      </c>
      <c r="C5" s="143"/>
    </row>
    <row r="6" spans="2:3" ht="9.9" customHeight="1" x14ac:dyDescent="0.25">
      <c r="B6" s="76"/>
      <c r="C6" s="76"/>
    </row>
    <row r="7" spans="2:3" ht="23.25" customHeight="1" x14ac:dyDescent="0.25">
      <c r="B7" s="106" t="s">
        <v>92</v>
      </c>
    </row>
    <row r="8" spans="2:3" ht="15" customHeight="1" thickBot="1" x14ac:dyDescent="0.3">
      <c r="B8" s="47"/>
    </row>
    <row r="9" spans="2:3" ht="15.6" thickTop="1" x14ac:dyDescent="0.25">
      <c r="B9" s="48"/>
      <c r="C9" s="144" t="s">
        <v>17</v>
      </c>
    </row>
    <row r="10" spans="2:3" x14ac:dyDescent="0.25">
      <c r="B10" s="49"/>
      <c r="C10" s="142"/>
    </row>
    <row r="11" spans="2:3" ht="17.399999999999999" x14ac:dyDescent="0.25">
      <c r="B11" s="49"/>
      <c r="C11" s="53" t="s">
        <v>93</v>
      </c>
    </row>
    <row r="12" spans="2:3" x14ac:dyDescent="0.25">
      <c r="B12" s="49"/>
      <c r="C12" s="51"/>
    </row>
    <row r="13" spans="2:3" x14ac:dyDescent="0.25">
      <c r="B13" s="50"/>
      <c r="C13" s="141" t="s">
        <v>27</v>
      </c>
    </row>
    <row r="14" spans="2:3" x14ac:dyDescent="0.25">
      <c r="B14" s="50"/>
      <c r="C14" s="141"/>
    </row>
    <row r="15" spans="2:3" ht="17.399999999999999" x14ac:dyDescent="0.25">
      <c r="B15" s="50"/>
      <c r="C15" s="54" t="s">
        <v>94</v>
      </c>
    </row>
    <row r="16" spans="2:3" x14ac:dyDescent="0.25">
      <c r="B16" s="50"/>
      <c r="C16" s="52"/>
    </row>
    <row r="17" spans="2:3" x14ac:dyDescent="0.25">
      <c r="B17" s="49"/>
      <c r="C17" s="142" t="s">
        <v>95</v>
      </c>
    </row>
    <row r="18" spans="2:3" x14ac:dyDescent="0.25">
      <c r="B18" s="49"/>
      <c r="C18" s="142"/>
    </row>
    <row r="19" spans="2:3" ht="17.399999999999999" x14ac:dyDescent="0.25">
      <c r="B19" s="49"/>
      <c r="C19" s="53" t="s">
        <v>96</v>
      </c>
    </row>
    <row r="20" spans="2:3" x14ac:dyDescent="0.25">
      <c r="B20" s="49"/>
      <c r="C20" s="51"/>
    </row>
    <row r="21" spans="2:3" x14ac:dyDescent="0.25">
      <c r="B21" s="50"/>
      <c r="C21" s="141" t="s">
        <v>34</v>
      </c>
    </row>
    <row r="22" spans="2:3" x14ac:dyDescent="0.25">
      <c r="B22" s="50"/>
      <c r="C22" s="141"/>
    </row>
    <row r="23" spans="2:3" ht="17.399999999999999" x14ac:dyDescent="0.25">
      <c r="B23" s="50"/>
      <c r="C23" s="54" t="s">
        <v>97</v>
      </c>
    </row>
    <row r="24" spans="2:3" x14ac:dyDescent="0.25">
      <c r="B24" s="50"/>
      <c r="C24" s="52"/>
    </row>
    <row r="25" spans="2:3" x14ac:dyDescent="0.25">
      <c r="B25" s="49"/>
      <c r="C25" s="142" t="s">
        <v>35</v>
      </c>
    </row>
    <row r="26" spans="2:3" x14ac:dyDescent="0.25">
      <c r="B26" s="49"/>
      <c r="C26" s="142"/>
    </row>
    <row r="27" spans="2:3" ht="17.399999999999999" x14ac:dyDescent="0.25">
      <c r="B27" s="49"/>
      <c r="C27" s="53" t="s">
        <v>98</v>
      </c>
    </row>
    <row r="28" spans="2:3" x14ac:dyDescent="0.25">
      <c r="B28" s="49"/>
      <c r="C28" s="51"/>
    </row>
    <row r="29" spans="2:3" x14ac:dyDescent="0.25">
      <c r="B29" s="50"/>
      <c r="C29" s="141" t="s">
        <v>18</v>
      </c>
    </row>
    <row r="30" spans="2:3" x14ac:dyDescent="0.25">
      <c r="B30" s="50"/>
      <c r="C30" s="141"/>
    </row>
    <row r="31" spans="2:3" ht="17.399999999999999" x14ac:dyDescent="0.25">
      <c r="B31" s="50"/>
      <c r="C31" s="54" t="s">
        <v>99</v>
      </c>
    </row>
    <row r="32" spans="2:3" x14ac:dyDescent="0.25">
      <c r="B32" s="50"/>
      <c r="C32" s="52"/>
    </row>
    <row r="33" spans="2:3" x14ac:dyDescent="0.25">
      <c r="B33" s="49"/>
      <c r="C33" s="142" t="s">
        <v>32</v>
      </c>
    </row>
    <row r="34" spans="2:3" x14ac:dyDescent="0.25">
      <c r="B34" s="49"/>
      <c r="C34" s="142"/>
    </row>
    <row r="35" spans="2:3" ht="17.399999999999999" x14ac:dyDescent="0.25">
      <c r="B35" s="49"/>
      <c r="C35" s="53" t="s">
        <v>100</v>
      </c>
    </row>
    <row r="36" spans="2:3" x14ac:dyDescent="0.25">
      <c r="B36" s="49"/>
      <c r="C36" s="51"/>
    </row>
    <row r="37" spans="2:3" x14ac:dyDescent="0.25">
      <c r="B37" s="50"/>
      <c r="C37" s="141" t="s">
        <v>101</v>
      </c>
    </row>
    <row r="38" spans="2:3" x14ac:dyDescent="0.25">
      <c r="B38" s="50"/>
      <c r="C38" s="141"/>
    </row>
    <row r="39" spans="2:3" ht="17.399999999999999" x14ac:dyDescent="0.25">
      <c r="B39" s="50"/>
      <c r="C39" s="54" t="s">
        <v>102</v>
      </c>
    </row>
    <row r="40" spans="2:3" x14ac:dyDescent="0.25">
      <c r="B40" s="50"/>
      <c r="C40" s="52"/>
    </row>
    <row r="41" spans="2:3" x14ac:dyDescent="0.25">
      <c r="B41" s="49"/>
      <c r="C41" s="142" t="s">
        <v>103</v>
      </c>
    </row>
    <row r="42" spans="2:3" x14ac:dyDescent="0.25">
      <c r="B42" s="49"/>
      <c r="C42" s="142"/>
    </row>
    <row r="43" spans="2:3" ht="17.399999999999999" x14ac:dyDescent="0.25">
      <c r="B43" s="49"/>
      <c r="C43" s="53" t="s">
        <v>104</v>
      </c>
    </row>
    <row r="44" spans="2:3" ht="15.6" thickBot="1" x14ac:dyDescent="0.3">
      <c r="B44" s="73"/>
      <c r="C44" s="74"/>
    </row>
    <row r="45" spans="2:3" ht="15.6" thickTop="1" x14ac:dyDescent="0.25"/>
    <row r="50" spans="2:4" x14ac:dyDescent="0.25">
      <c r="B50" s="68" t="str">
        <f>Forside!B30</f>
        <v>Denne version af beregningsskemaet er offentliggjort af Motorstyrelsen: Marts 2025</v>
      </c>
      <c r="C50" s="69"/>
      <c r="D50" s="68"/>
    </row>
    <row r="51" spans="2:4" x14ac:dyDescent="0.25">
      <c r="B51" s="68" t="str">
        <f>Forside!B31</f>
        <v>Version: 1.0</v>
      </c>
      <c r="C51" s="68"/>
      <c r="D51" s="68"/>
    </row>
  </sheetData>
  <sheetProtection algorithmName="SHA-512" hashValue="Rt2bsHcFah0PseAqOD0PvFg+LAtNCMOyDBeIwHewp+IFxuJi4WGkxug6blhxCFZSjtf+cBeaAdx69wnD/mAmUQ==" saltValue="bwEm3AizzSn2xB5fOSVb8g==" spinCount="100000" sheet="1" objects="1" scenarios="1"/>
  <mergeCells count="10">
    <mergeCell ref="C37:C38"/>
    <mergeCell ref="C41:C42"/>
    <mergeCell ref="B5:C5"/>
    <mergeCell ref="C9:C10"/>
    <mergeCell ref="C13:C14"/>
    <mergeCell ref="C17:C18"/>
    <mergeCell ref="C21:C22"/>
    <mergeCell ref="C25:C26"/>
    <mergeCell ref="C29:C30"/>
    <mergeCell ref="C33:C34"/>
  </mergeCells>
  <pageMargins left="0.7" right="0.7" top="0.75" bottom="0.75" header="0.3" footer="0.3"/>
  <customProperties>
    <customPr name="EpmWorksheetKeyString_GUID" r:id="rId1"/>
  </customPropertie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lar xmlns="98ff5425-ecaa-4b7a-8607-290e817e91e0">false</Klar>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0B88CA7D7409E43851B0937D9740A85" ma:contentTypeVersion="9" ma:contentTypeDescription="Opret et nyt dokument." ma:contentTypeScope="" ma:versionID="85181b24c12415f7ad6bd7d0556cd74d">
  <xsd:schema xmlns:xsd="http://www.w3.org/2001/XMLSchema" xmlns:xs="http://www.w3.org/2001/XMLSchema" xmlns:p="http://schemas.microsoft.com/office/2006/metadata/properties" xmlns:ns2="98ff5425-ecaa-4b7a-8607-290e817e91e0" xmlns:ns3="b1d71819-4b9b-41ab-a100-0314bb2dfbec" targetNamespace="http://schemas.microsoft.com/office/2006/metadata/properties" ma:root="true" ma:fieldsID="d98f9d18ed188908d602fe9b51a40db1" ns2:_="" ns3:_="">
    <xsd:import namespace="98ff5425-ecaa-4b7a-8607-290e817e91e0"/>
    <xsd:import namespace="b1d71819-4b9b-41ab-a100-0314bb2dfbe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Kla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ff5425-ecaa-4b7a-8607-290e817e91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Klar" ma:index="14" nillable="true" ma:displayName="Klar" ma:default="0" ma:format="Dropdown" ma:internalName="Klar">
      <xsd:simpleType>
        <xsd:restriction base="dms:Boolea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d71819-4b9b-41ab-a100-0314bb2dfbec"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E2B78E-38F0-4267-8DFE-375124FAA95A}">
  <ds:schemaRefs>
    <ds:schemaRef ds:uri="http://purl.org/dc/terms/"/>
    <ds:schemaRef ds:uri="http://schemas.openxmlformats.org/package/2006/metadata/core-properties"/>
    <ds:schemaRef ds:uri="98ff5425-ecaa-4b7a-8607-290e817e91e0"/>
    <ds:schemaRef ds:uri="http://schemas.microsoft.com/office/2006/documentManagement/types"/>
    <ds:schemaRef ds:uri="http://schemas.microsoft.com/office/infopath/2007/PartnerControls"/>
    <ds:schemaRef ds:uri="http://purl.org/dc/elements/1.1/"/>
    <ds:schemaRef ds:uri="http://schemas.microsoft.com/office/2006/metadata/properties"/>
    <ds:schemaRef ds:uri="b1d71819-4b9b-41ab-a100-0314bb2dfbec"/>
    <ds:schemaRef ds:uri="http://www.w3.org/XML/1998/namespace"/>
    <ds:schemaRef ds:uri="http://purl.org/dc/dcmitype/"/>
  </ds:schemaRefs>
</ds:datastoreItem>
</file>

<file path=customXml/itemProps2.xml><?xml version="1.0" encoding="utf-8"?>
<ds:datastoreItem xmlns:ds="http://schemas.openxmlformats.org/officeDocument/2006/customXml" ds:itemID="{CABE75A3-EB5F-45CF-8410-92341D38E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ff5425-ecaa-4b7a-8607-290e817e91e0"/>
    <ds:schemaRef ds:uri="b1d71819-4b9b-41ab-a100-0314bb2dfb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873C56-C531-43A7-BC1F-BB20F20EDB7A}">
  <ds:schemaRefs>
    <ds:schemaRef ds:uri="http://schemas.microsoft.com/sharepoint/v3/contenttype/forms"/>
  </ds:schemaRefs>
</ds:datastoreItem>
</file>

<file path=docMetadata/LabelInfo.xml><?xml version="1.0" encoding="utf-8"?>
<clbl:labelList xmlns:clbl="http://schemas.microsoft.com/office/2020/mipLabelMetadata">
  <clbl:label id="{2e93f0ed-ff36-46d4-9ce6-e0d902050cf5}" enabled="0" method="" siteId="{2e93f0ed-ff36-46d4-9ce6-e0d902050cf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Forside</vt:lpstr>
      <vt:lpstr>Nypris</vt:lpstr>
      <vt:lpstr>Ekstraudstyr - Nypris</vt:lpstr>
      <vt:lpstr>Handelspris</vt:lpstr>
      <vt:lpstr>Afvigende ekstraudstyr</vt:lpstr>
      <vt:lpstr>Dokumentation</vt:lpstr>
      <vt:lpstr>Bemærkninger</vt:lpstr>
      <vt:lpstr>De 9 checkpoints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Thielst</dc:creator>
  <cp:keywords/>
  <dc:description/>
  <cp:lastModifiedBy>Frederikke Bruun</cp:lastModifiedBy>
  <cp:revision/>
  <dcterms:created xsi:type="dcterms:W3CDTF">2024-01-17T11:01:42Z</dcterms:created>
  <dcterms:modified xsi:type="dcterms:W3CDTF">2025-03-11T09:53:06Z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0x01010000B88CA7D7409E43851B0937D9740A85</vt:lpwstr>
  </property>
</Properties>
</file>